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3\RGF\2° Quadrimestre\"/>
    </mc:Choice>
  </mc:AlternateContent>
  <bookViews>
    <workbookView xWindow="-120" yWindow="-120" windowWidth="20730" windowHeight="11160" tabRatio="872"/>
  </bookViews>
  <sheets>
    <sheet name="Anexo 1 Pessoal União" sheetId="79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79" l="1"/>
  <c r="N25" i="79"/>
  <c r="N26" i="79"/>
  <c r="N23" i="79"/>
  <c r="O27" i="79" l="1"/>
  <c r="O22" i="79"/>
  <c r="O19" i="79"/>
  <c r="O18" i="79"/>
  <c r="O32" i="79" s="1"/>
  <c r="N31" i="79" l="1"/>
  <c r="N30" i="79"/>
  <c r="N29" i="79"/>
  <c r="N28" i="79"/>
  <c r="N21" i="79"/>
  <c r="N20" i="79"/>
  <c r="N19" i="79"/>
  <c r="I27" i="79" l="1"/>
  <c r="H27" i="79"/>
  <c r="G27" i="79"/>
  <c r="F27" i="79"/>
  <c r="E27" i="79"/>
  <c r="D27" i="79"/>
  <c r="C27" i="79"/>
  <c r="B27" i="79"/>
  <c r="I22" i="79"/>
  <c r="H22" i="79"/>
  <c r="G22" i="79"/>
  <c r="F22" i="79"/>
  <c r="E22" i="79"/>
  <c r="D22" i="79"/>
  <c r="C22" i="79"/>
  <c r="B22" i="79"/>
  <c r="I19" i="79"/>
  <c r="H19" i="79"/>
  <c r="G19" i="79"/>
  <c r="F19" i="79"/>
  <c r="E19" i="79"/>
  <c r="D19" i="79"/>
  <c r="C19" i="79"/>
  <c r="B19" i="79"/>
  <c r="I18" i="79"/>
  <c r="I32" i="79" s="1"/>
  <c r="H18" i="79"/>
  <c r="H32" i="79" s="1"/>
  <c r="G18" i="79"/>
  <c r="G32" i="79" s="1"/>
  <c r="F18" i="79"/>
  <c r="F32" i="79" s="1"/>
  <c r="E18" i="79"/>
  <c r="E32" i="79" s="1"/>
  <c r="D18" i="79"/>
  <c r="D32" i="79" s="1"/>
  <c r="C18" i="79"/>
  <c r="C32" i="79" s="1"/>
  <c r="B18" i="79"/>
  <c r="B32" i="79" s="1"/>
  <c r="M39" i="79" l="1"/>
  <c r="L39" i="79"/>
  <c r="M38" i="79"/>
  <c r="L38" i="79"/>
  <c r="L37" i="79"/>
  <c r="J27" i="79" l="1"/>
  <c r="K27" i="79"/>
  <c r="L27" i="79"/>
  <c r="M27" i="79"/>
  <c r="J22" i="79"/>
  <c r="K22" i="79"/>
  <c r="L22" i="79"/>
  <c r="M22" i="79"/>
  <c r="J19" i="79"/>
  <c r="K19" i="79"/>
  <c r="L19" i="79"/>
  <c r="M19" i="79"/>
  <c r="L18" i="79" l="1"/>
  <c r="L32" i="79" s="1"/>
  <c r="K18" i="79"/>
  <c r="K32" i="79" s="1"/>
  <c r="N22" i="79"/>
  <c r="N27" i="79"/>
  <c r="M18" i="79"/>
  <c r="M32" i="79" s="1"/>
  <c r="J18" i="79"/>
  <c r="J32" i="79" s="1"/>
  <c r="N18" i="79" l="1"/>
  <c r="N32" i="79" l="1"/>
  <c r="L36" i="79" s="1"/>
  <c r="M36" i="79" s="1"/>
</calcChain>
</file>

<file path=xl/sharedStrings.xml><?xml version="1.0" encoding="utf-8"?>
<sst xmlns="http://schemas.openxmlformats.org/spreadsheetml/2006/main" count="51" uniqueCount="51">
  <si>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</si>
  <si>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</si>
  <si>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</si>
  <si>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</si>
  <si>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</si>
  <si>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</si>
  <si>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</si>
  <si>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</si>
  <si>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</si>
  <si>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</si>
  <si>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</si>
  <si>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</si>
  <si>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</si>
  <si>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</si>
  <si>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</si>
  <si>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</si>
  <si>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</si>
  <si>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</si>
  <si>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</si>
  <si>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</si>
  <si>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</si>
  <si>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</si>
  <si>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</si>
  <si>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</si>
  <si>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</si>
  <si>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</si>
  <si>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</si>
  <si>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</si>
  <si>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</si>
  <si>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</si>
  <si>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</si>
  <si>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</si>
  <si>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</si>
  <si>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</si>
  <si>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</si>
  <si>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</si>
  <si>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</si>
  <si>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</si>
  <si>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</si>
  <si>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</si>
  <si>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</si>
  <si>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</si>
  <si>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</si>
  <si>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</si>
  <si>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</si>
  <si>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ILANA TROMBKA</t>
  </si>
  <si>
    <t>Diretora-Geral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</si>
  <si>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</si>
  <si>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</si>
  <si>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SETEMBRO DE 2022 A AGOSTO/2023</t>
  </si>
  <si>
    <t>FONTE: SIAFI, Senado Federal, 14/09/2023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</si>
</sst>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3" xfId="1" applyFont="1" applyBorder="1"/>
    <xf numFmtId="0" fontId="3" fillId="0" borderId="0" xfId="1"/>
    <xf numFmtId="0" fontId="2" fillId="0" borderId="1" xfId="1" applyFont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4" fontId="2" fillId="0" borderId="10" xfId="1" applyNumberFormat="1" applyFont="1" applyBorder="1"/>
    <xf numFmtId="4" fontId="2" fillId="0" borderId="1" xfId="1" applyNumberFormat="1" applyFont="1" applyBorder="1"/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2" borderId="6" xfId="1" applyNumberFormat="1" applyFont="1" applyFill="1" applyBorder="1"/>
    <xf numFmtId="4" fontId="2" fillId="0" borderId="5" xfId="1" applyNumberFormat="1" applyFont="1" applyBorder="1"/>
    <xf numFmtId="4" fontId="2" fillId="0" borderId="6" xfId="1" applyNumberFormat="1" applyFont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0" borderId="1" xfId="1" applyFont="1" applyBorder="1" applyAlignment="1">
      <alignment horizontal="left" wrapText="1"/>
    </xf>
    <xf numFmtId="0" fontId="5" fillId="2" borderId="1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3" fillId="0" borderId="0" xfId="1" applyFont="1"/>
    <xf numFmtId="0" fontId="7" fillId="0" borderId="0" xfId="0" applyFont="1" applyFill="1" applyAlignment="1"/>
    <xf numFmtId="0" fontId="3" fillId="0" borderId="0" xfId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4" fontId="1" fillId="0" borderId="6" xfId="1" applyNumberFormat="1" applyFont="1" applyBorder="1"/>
    <xf numFmtId="4" fontId="1" fillId="0" borderId="9" xfId="1" applyNumberFormat="1" applyFont="1" applyBorder="1"/>
    <xf numFmtId="4" fontId="1" fillId="0" borderId="1" xfId="1" applyNumberFormat="1" applyFont="1" applyBorder="1"/>
    <xf numFmtId="4" fontId="2" fillId="0" borderId="10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2" fillId="0" borderId="1" xfId="1" applyNumberFormat="1" applyFont="1" applyFill="1" applyBorder="1"/>
    <xf numFmtId="4" fontId="1" fillId="0" borderId="10" xfId="1" applyNumberFormat="1" applyFont="1" applyBorder="1"/>
    <xf numFmtId="4" fontId="1" fillId="0" borderId="12" xfId="1" applyNumberFormat="1" applyFont="1" applyBorder="1"/>
    <xf numFmtId="4" fontId="1" fillId="2" borderId="11" xfId="1" applyNumberFormat="1" applyFont="1" applyFill="1" applyBorder="1"/>
    <xf numFmtId="0" fontId="1" fillId="2" borderId="1" xfId="1" applyFont="1" applyFill="1" applyBorder="1"/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2" fillId="0" borderId="0" xfId="1" applyFont="1" applyAlignment="1">
      <alignment horizontal="left" wrapText="1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topLeftCell="A13" zoomScaleNormal="100" workbookViewId="0">
      <selection activeCell="L36" sqref="L36"/>
    </sheetView>
  </sheetViews>
  <sheetFormatPr defaultColWidth="9.140625" defaultRowHeight="11.25" customHeight="1" x14ac:dyDescent="0.2"/>
  <cols>
    <col min="1" max="1" width="87" style="6" customWidth="1"/>
    <col min="2" max="11" width="11.7109375" style="6" bestFit="1" customWidth="1"/>
    <col min="12" max="12" width="16.140625" style="6" bestFit="1" customWidth="1"/>
    <col min="13" max="13" width="13.85546875" style="6" customWidth="1"/>
    <col min="14" max="14" width="13.140625" style="6" bestFit="1" customWidth="1"/>
    <col min="15" max="15" width="15.85546875" style="6" bestFit="1" customWidth="1"/>
    <col min="16" max="16384" width="9.140625" style="6"/>
  </cols>
  <sheetData>
    <row r="1" spans="1:15" ht="15.75" x14ac:dyDescent="0.25">
      <c r="A1" s="2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86" t="s">
        <v>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1.25" customHeight="1" x14ac:dyDescent="0.2">
      <c r="A4" s="86" t="s">
        <v>44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11.25" customHeight="1" x14ac:dyDescent="0.2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1.25" customHeight="1" x14ac:dyDescent="0.2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11.25" customHeight="1" x14ac:dyDescent="0.2">
      <c r="A7" s="85" t="s">
        <v>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1.25" customHeight="1" x14ac:dyDescent="0.2">
      <c r="A8" s="85" t="s">
        <v>49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8"/>
      <c r="B11" s="70" t="s">
        <v>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</row>
    <row r="12" spans="1:15" ht="11.25" customHeight="1" x14ac:dyDescent="0.2">
      <c r="A12" s="9"/>
      <c r="B12" s="73" t="s">
        <v>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</row>
    <row r="13" spans="1:15" ht="11.25" customHeight="1" x14ac:dyDescent="0.2">
      <c r="A13" s="9" t="s">
        <v>6</v>
      </c>
      <c r="B13" s="76" t="s">
        <v>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30" t="s">
        <v>8</v>
      </c>
    </row>
    <row r="14" spans="1:15" ht="11.25" customHeight="1" x14ac:dyDescent="0.2">
      <c r="A14" s="9"/>
      <c r="B14" s="54">
        <v>44805</v>
      </c>
      <c r="C14" s="54">
        <v>44835</v>
      </c>
      <c r="D14" s="54">
        <v>44866</v>
      </c>
      <c r="E14" s="54">
        <v>44896</v>
      </c>
      <c r="F14" s="54">
        <v>44927</v>
      </c>
      <c r="G14" s="54">
        <v>44958</v>
      </c>
      <c r="H14" s="54">
        <v>44986</v>
      </c>
      <c r="I14" s="54">
        <v>45017</v>
      </c>
      <c r="J14" s="54">
        <v>45047</v>
      </c>
      <c r="K14" s="54">
        <v>45078</v>
      </c>
      <c r="L14" s="54">
        <v>45108</v>
      </c>
      <c r="M14" s="54">
        <v>45139</v>
      </c>
      <c r="N14" s="10" t="s">
        <v>9</v>
      </c>
      <c r="O14" s="11" t="s">
        <v>10</v>
      </c>
    </row>
    <row r="15" spans="1:15" ht="11.25" customHeight="1" x14ac:dyDescent="0.2">
      <c r="A15" s="9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12" t="s">
        <v>11</v>
      </c>
      <c r="O15" s="11" t="s">
        <v>12</v>
      </c>
    </row>
    <row r="16" spans="1:15" ht="11.25" customHeight="1" x14ac:dyDescent="0.2">
      <c r="A16" s="9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12" t="s">
        <v>13</v>
      </c>
      <c r="O16" s="13" t="s">
        <v>34</v>
      </c>
    </row>
    <row r="17" spans="1:15" ht="11.25" customHeight="1" x14ac:dyDescent="0.2">
      <c r="A17" s="14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5" t="s">
        <v>14</v>
      </c>
      <c r="O17" s="16" t="s">
        <v>15</v>
      </c>
    </row>
    <row r="18" spans="1:15" ht="11.25" customHeight="1" x14ac:dyDescent="0.2">
      <c r="A18" s="7" t="s">
        <v>16</v>
      </c>
      <c r="B18" s="44">
        <f t="shared" ref="B18:D18" si="0">B19+B22+B25</f>
        <v>282310631.74000001</v>
      </c>
      <c r="C18" s="47">
        <f t="shared" si="0"/>
        <v>286348798.30999994</v>
      </c>
      <c r="D18" s="47">
        <f t="shared" si="0"/>
        <v>429625828.22000003</v>
      </c>
      <c r="E18" s="47">
        <f>E19+E22+E25</f>
        <v>277148072.52999997</v>
      </c>
      <c r="F18" s="47">
        <f t="shared" ref="F18:I18" si="1">F19+F22+F25</f>
        <v>314635754.33000004</v>
      </c>
      <c r="G18" s="47">
        <f t="shared" si="1"/>
        <v>301612597.19</v>
      </c>
      <c r="H18" s="47">
        <f t="shared" si="1"/>
        <v>293783054.07999998</v>
      </c>
      <c r="I18" s="44">
        <f t="shared" si="1"/>
        <v>294707612.86000001</v>
      </c>
      <c r="J18" s="47">
        <f t="shared" ref="J18:M18" si="2">J19+J22+J25</f>
        <v>427422638.41000003</v>
      </c>
      <c r="K18" s="47">
        <f t="shared" si="2"/>
        <v>296371819.92000002</v>
      </c>
      <c r="L18" s="47">
        <f t="shared" si="2"/>
        <v>296113967.75</v>
      </c>
      <c r="M18" s="44">
        <f t="shared" si="2"/>
        <v>297895692.83000004</v>
      </c>
      <c r="N18" s="51">
        <f>SUM(B18:M18)</f>
        <v>3797976468.1700001</v>
      </c>
      <c r="O18" s="44">
        <f t="shared" ref="O18" si="3">O19+O22+O25</f>
        <v>2563575.7000000002</v>
      </c>
    </row>
    <row r="19" spans="1:15" ht="11.25" customHeight="1" x14ac:dyDescent="0.2">
      <c r="A19" s="17" t="s">
        <v>17</v>
      </c>
      <c r="B19" s="50">
        <f t="shared" ref="B19:D19" si="4">SUM(B20:B21)</f>
        <v>124428309.19</v>
      </c>
      <c r="C19" s="48">
        <f t="shared" si="4"/>
        <v>128015721.78999999</v>
      </c>
      <c r="D19" s="48">
        <f t="shared" si="4"/>
        <v>194656085.97000003</v>
      </c>
      <c r="E19" s="48">
        <f>SUM(E20:E21)</f>
        <v>116365592.75</v>
      </c>
      <c r="F19" s="48">
        <f t="shared" ref="F19:I19" si="5">SUM(F20:F21)</f>
        <v>148551549.52000001</v>
      </c>
      <c r="G19" s="48">
        <f t="shared" si="5"/>
        <v>132617805.59</v>
      </c>
      <c r="H19" s="48">
        <f t="shared" si="5"/>
        <v>126527710.75999999</v>
      </c>
      <c r="I19" s="50">
        <f t="shared" si="5"/>
        <v>126471159.34</v>
      </c>
      <c r="J19" s="48">
        <f t="shared" ref="J19:M19" si="6">SUM(J20:J21)</f>
        <v>176793671.17000002</v>
      </c>
      <c r="K19" s="48">
        <f t="shared" si="6"/>
        <v>127661265.39</v>
      </c>
      <c r="L19" s="48">
        <f t="shared" si="6"/>
        <v>128594082.96000002</v>
      </c>
      <c r="M19" s="50">
        <f t="shared" si="6"/>
        <v>128807113.14000002</v>
      </c>
      <c r="N19" s="45">
        <f>SUM(B19:M19)</f>
        <v>1659490067.5700004</v>
      </c>
      <c r="O19" s="50">
        <f t="shared" ref="O19" si="7">SUM(O20:O21)</f>
        <v>1819202.65</v>
      </c>
    </row>
    <row r="20" spans="1:15" ht="11.25" customHeight="1" x14ac:dyDescent="0.2">
      <c r="A20" s="17" t="s">
        <v>18</v>
      </c>
      <c r="B20" s="19">
        <v>102065009.5</v>
      </c>
      <c r="C20" s="49">
        <v>105379712.3</v>
      </c>
      <c r="D20" s="49">
        <v>153831632.06000003</v>
      </c>
      <c r="E20" s="49">
        <v>103694823.77</v>
      </c>
      <c r="F20" s="49">
        <v>128787713.45</v>
      </c>
      <c r="G20" s="49">
        <v>114179546.81</v>
      </c>
      <c r="H20" s="49">
        <v>108020325.27</v>
      </c>
      <c r="I20" s="19">
        <v>108225494.26000001</v>
      </c>
      <c r="J20" s="49">
        <v>158032197.03000003</v>
      </c>
      <c r="K20" s="49">
        <v>108698047.8</v>
      </c>
      <c r="L20" s="49">
        <v>109491043.95000002</v>
      </c>
      <c r="M20" s="19">
        <v>109559631.81000002</v>
      </c>
      <c r="N20" s="19">
        <f t="shared" ref="N20:N26" si="8">SUM(B20:M20)</f>
        <v>1409965178.01</v>
      </c>
      <c r="O20" s="18">
        <v>1819202.65</v>
      </c>
    </row>
    <row r="21" spans="1:15" ht="11.25" customHeight="1" x14ac:dyDescent="0.2">
      <c r="A21" s="17" t="s">
        <v>19</v>
      </c>
      <c r="B21" s="19">
        <v>22363299.689999998</v>
      </c>
      <c r="C21" s="49">
        <v>22636009.490000002</v>
      </c>
      <c r="D21" s="49">
        <v>40824453.910000004</v>
      </c>
      <c r="E21" s="49">
        <v>12670768.98</v>
      </c>
      <c r="F21" s="49">
        <v>19763836.07</v>
      </c>
      <c r="G21" s="49">
        <v>18438258.780000001</v>
      </c>
      <c r="H21" s="49">
        <v>18507385.490000002</v>
      </c>
      <c r="I21" s="19">
        <v>18245665.080000002</v>
      </c>
      <c r="J21" s="49">
        <v>18761474.140000001</v>
      </c>
      <c r="K21" s="49">
        <v>18963217.59</v>
      </c>
      <c r="L21" s="49">
        <v>19103039.010000002</v>
      </c>
      <c r="M21" s="19">
        <v>19247481.330000002</v>
      </c>
      <c r="N21" s="19">
        <f t="shared" si="8"/>
        <v>249524889.56000006</v>
      </c>
      <c r="O21" s="18">
        <v>0</v>
      </c>
    </row>
    <row r="22" spans="1:15" ht="11.25" customHeight="1" x14ac:dyDescent="0.2">
      <c r="A22" s="17" t="s">
        <v>20</v>
      </c>
      <c r="B22" s="50">
        <f t="shared" ref="B22:D22" si="9">SUM(B23:B24)</f>
        <v>157840325.87</v>
      </c>
      <c r="C22" s="48">
        <f t="shared" si="9"/>
        <v>157831652.13</v>
      </c>
      <c r="D22" s="48">
        <f t="shared" si="9"/>
        <v>234880443.50999999</v>
      </c>
      <c r="E22" s="48">
        <f>SUM(E23:E24)</f>
        <v>160737055.69999999</v>
      </c>
      <c r="F22" s="48">
        <f t="shared" ref="F22:I22" si="10">SUM(F23:F24)</f>
        <v>166084204.81</v>
      </c>
      <c r="G22" s="48">
        <f t="shared" si="10"/>
        <v>168946906.44</v>
      </c>
      <c r="H22" s="48">
        <f t="shared" si="10"/>
        <v>167222771.66</v>
      </c>
      <c r="I22" s="50">
        <f t="shared" si="10"/>
        <v>168236453.51999998</v>
      </c>
      <c r="J22" s="48">
        <f t="shared" ref="J22:M22" si="11">SUM(J23:J24)</f>
        <v>250628967.24000001</v>
      </c>
      <c r="K22" s="48">
        <f t="shared" si="11"/>
        <v>168710554.53</v>
      </c>
      <c r="L22" s="48">
        <f t="shared" si="11"/>
        <v>167519884.78999999</v>
      </c>
      <c r="M22" s="50">
        <f t="shared" si="11"/>
        <v>169088579.69</v>
      </c>
      <c r="N22" s="45">
        <f t="shared" ref="N22:N31" si="12">SUM(B22:M22)</f>
        <v>2137727799.8900001</v>
      </c>
      <c r="O22" s="50">
        <f t="shared" ref="O22" si="13">SUM(O23:O24)</f>
        <v>0</v>
      </c>
    </row>
    <row r="23" spans="1:15" ht="11.25" customHeight="1" x14ac:dyDescent="0.2">
      <c r="A23" s="17" t="s">
        <v>21</v>
      </c>
      <c r="B23" s="19">
        <v>123229627.27</v>
      </c>
      <c r="C23" s="49">
        <v>123134840.84</v>
      </c>
      <c r="D23" s="49">
        <v>183405470.07999998</v>
      </c>
      <c r="E23" s="49">
        <v>125820437.61</v>
      </c>
      <c r="F23" s="49">
        <v>130239468.65000001</v>
      </c>
      <c r="G23" s="49">
        <v>132481272.11</v>
      </c>
      <c r="H23" s="49">
        <v>130656683.13</v>
      </c>
      <c r="I23" s="19">
        <v>131325577.5</v>
      </c>
      <c r="J23" s="49">
        <v>195770672.31999999</v>
      </c>
      <c r="K23" s="49">
        <v>131591622.88</v>
      </c>
      <c r="L23" s="49">
        <v>130143135.17</v>
      </c>
      <c r="M23" s="19">
        <v>131862777.77000001</v>
      </c>
      <c r="N23" s="19">
        <f t="shared" si="8"/>
        <v>1669661585.3299999</v>
      </c>
      <c r="O23" s="18">
        <v>0</v>
      </c>
    </row>
    <row r="24" spans="1:15" ht="11.25" customHeight="1" x14ac:dyDescent="0.2">
      <c r="A24" s="17" t="s">
        <v>22</v>
      </c>
      <c r="B24" s="19">
        <v>34610698.600000001</v>
      </c>
      <c r="C24" s="49">
        <v>34696811.289999999</v>
      </c>
      <c r="D24" s="49">
        <v>51474973.43</v>
      </c>
      <c r="E24" s="49">
        <v>34916618.089999996</v>
      </c>
      <c r="F24" s="49">
        <v>35844736.159999996</v>
      </c>
      <c r="G24" s="49">
        <v>36465634.329999998</v>
      </c>
      <c r="H24" s="49">
        <v>36566088.529999994</v>
      </c>
      <c r="I24" s="19">
        <v>36910876.019999996</v>
      </c>
      <c r="J24" s="49">
        <v>54858294.920000002</v>
      </c>
      <c r="K24" s="49">
        <v>37118931.649999999</v>
      </c>
      <c r="L24" s="49">
        <v>37376749.619999997</v>
      </c>
      <c r="M24" s="19">
        <v>37225801.920000002</v>
      </c>
      <c r="N24" s="19">
        <f t="shared" si="8"/>
        <v>468066214.56</v>
      </c>
      <c r="O24" s="18">
        <v>0</v>
      </c>
    </row>
    <row r="25" spans="1:15" ht="22.5" x14ac:dyDescent="0.2">
      <c r="A25" s="29" t="s">
        <v>35</v>
      </c>
      <c r="B25" s="19">
        <v>41996.68</v>
      </c>
      <c r="C25" s="49">
        <v>501424.38999999996</v>
      </c>
      <c r="D25" s="49">
        <v>89298.74</v>
      </c>
      <c r="E25" s="46">
        <v>45424.08</v>
      </c>
      <c r="F25" s="49">
        <v>0</v>
      </c>
      <c r="G25" s="49">
        <v>47885.16</v>
      </c>
      <c r="H25" s="49">
        <v>32571.66</v>
      </c>
      <c r="I25" s="18">
        <v>0</v>
      </c>
      <c r="J25" s="49">
        <v>0</v>
      </c>
      <c r="K25" s="49">
        <v>0</v>
      </c>
      <c r="L25" s="49">
        <v>0</v>
      </c>
      <c r="M25" s="18">
        <v>0</v>
      </c>
      <c r="N25" s="19">
        <f t="shared" si="8"/>
        <v>758600.71</v>
      </c>
      <c r="O25" s="18">
        <v>744373.05</v>
      </c>
    </row>
    <row r="26" spans="1:15" ht="12.75" x14ac:dyDescent="0.2">
      <c r="A26" s="17" t="s">
        <v>23</v>
      </c>
      <c r="B26" s="19"/>
      <c r="C26" s="49"/>
      <c r="D26" s="49"/>
      <c r="E26" s="46"/>
      <c r="F26" s="49"/>
      <c r="G26" s="49"/>
      <c r="H26" s="49"/>
      <c r="I26" s="18"/>
      <c r="J26" s="49"/>
      <c r="K26" s="49"/>
      <c r="L26" s="49"/>
      <c r="M26" s="18"/>
      <c r="N26" s="19">
        <f t="shared" si="8"/>
        <v>0</v>
      </c>
      <c r="O26" s="18">
        <v>0</v>
      </c>
    </row>
    <row r="27" spans="1:15" ht="11.25" customHeight="1" x14ac:dyDescent="0.2">
      <c r="A27" s="7" t="s">
        <v>24</v>
      </c>
      <c r="B27" s="50">
        <f t="shared" ref="B27:D27" si="14">SUM(B28:B31)</f>
        <v>727931.41</v>
      </c>
      <c r="C27" s="48">
        <f t="shared" si="14"/>
        <v>2016261.3</v>
      </c>
      <c r="D27" s="48">
        <f t="shared" si="14"/>
        <v>1324902.8599999999</v>
      </c>
      <c r="E27" s="48">
        <f>SUM(E28:E31)</f>
        <v>2061835.3599999999</v>
      </c>
      <c r="F27" s="48">
        <f t="shared" ref="F27:I27" si="15">SUM(F28:F31)</f>
        <v>6955940.5300000003</v>
      </c>
      <c r="G27" s="48">
        <f t="shared" si="15"/>
        <v>14066914.09</v>
      </c>
      <c r="H27" s="48">
        <f t="shared" si="15"/>
        <v>5485449.4700000007</v>
      </c>
      <c r="I27" s="48">
        <f t="shared" si="15"/>
        <v>102264686.09</v>
      </c>
      <c r="J27" s="48">
        <f t="shared" ref="J27:M27" si="16">SUM(J28:J31)</f>
        <v>101309964.34999999</v>
      </c>
      <c r="K27" s="48">
        <f t="shared" si="16"/>
        <v>99867898.290000007</v>
      </c>
      <c r="L27" s="48">
        <f t="shared" si="16"/>
        <v>83875259.349999994</v>
      </c>
      <c r="M27" s="48">
        <f t="shared" si="16"/>
        <v>1814508.54</v>
      </c>
      <c r="N27" s="45">
        <f t="shared" si="12"/>
        <v>421771551.64000005</v>
      </c>
      <c r="O27" s="50">
        <f t="shared" ref="O27" si="17">SUM(O28:O31)</f>
        <v>672857.73</v>
      </c>
    </row>
    <row r="28" spans="1:15" ht="11.25" customHeight="1" x14ac:dyDescent="0.2">
      <c r="A28" s="20" t="s">
        <v>25</v>
      </c>
      <c r="B28" s="19">
        <v>480517.02</v>
      </c>
      <c r="C28" s="49">
        <v>744890.58</v>
      </c>
      <c r="D28" s="49">
        <v>971956.83</v>
      </c>
      <c r="E28" s="49">
        <v>1288278.06</v>
      </c>
      <c r="F28" s="49">
        <v>895513.88</v>
      </c>
      <c r="G28" s="49">
        <v>10675327.949999999</v>
      </c>
      <c r="H28" s="49">
        <v>2898041.07</v>
      </c>
      <c r="I28" s="19">
        <v>2009288.55</v>
      </c>
      <c r="J28" s="49">
        <v>1690987.26</v>
      </c>
      <c r="K28" s="49">
        <v>741289.52</v>
      </c>
      <c r="L28" s="49">
        <v>519624.04</v>
      </c>
      <c r="M28" s="19">
        <v>501801.83</v>
      </c>
      <c r="N28" s="19">
        <f t="shared" si="12"/>
        <v>23417516.59</v>
      </c>
      <c r="O28" s="18">
        <v>0</v>
      </c>
    </row>
    <row r="29" spans="1:15" ht="11.25" customHeight="1" x14ac:dyDescent="0.2">
      <c r="A29" s="20" t="s">
        <v>36</v>
      </c>
      <c r="B29" s="18">
        <v>0</v>
      </c>
      <c r="C29" s="46">
        <v>0</v>
      </c>
      <c r="D29" s="46">
        <v>0</v>
      </c>
      <c r="E29" s="46">
        <v>0</v>
      </c>
      <c r="F29" s="49">
        <v>0</v>
      </c>
      <c r="G29" s="49">
        <v>0</v>
      </c>
      <c r="H29" s="4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f t="shared" si="12"/>
        <v>0</v>
      </c>
      <c r="O29" s="18">
        <v>0</v>
      </c>
    </row>
    <row r="30" spans="1:15" ht="11.25" customHeight="1" x14ac:dyDescent="0.2">
      <c r="A30" s="20" t="s">
        <v>37</v>
      </c>
      <c r="B30" s="19">
        <v>247414.39</v>
      </c>
      <c r="C30" s="49">
        <v>1335953.1100000001</v>
      </c>
      <c r="D30" s="49">
        <v>352946.03</v>
      </c>
      <c r="E30" s="49">
        <v>773557.29999999993</v>
      </c>
      <c r="F30" s="49">
        <v>6060426.6500000004</v>
      </c>
      <c r="G30" s="49">
        <v>3391586.1399999997</v>
      </c>
      <c r="H30" s="49">
        <v>2587408.4000000008</v>
      </c>
      <c r="I30" s="19">
        <v>1300178.06</v>
      </c>
      <c r="J30" s="49">
        <v>918395.82</v>
      </c>
      <c r="K30" s="49">
        <v>557795.66</v>
      </c>
      <c r="L30" s="49">
        <v>455635.31</v>
      </c>
      <c r="M30" s="19">
        <v>1312706.71</v>
      </c>
      <c r="N30" s="19">
        <f t="shared" si="12"/>
        <v>19294003.580000002</v>
      </c>
      <c r="O30" s="18">
        <v>672857.73</v>
      </c>
    </row>
    <row r="31" spans="1:15" ht="11.25" customHeight="1" x14ac:dyDescent="0.2">
      <c r="A31" s="21" t="s">
        <v>26</v>
      </c>
      <c r="B31" s="23">
        <v>0</v>
      </c>
      <c r="C31" s="23">
        <v>-64582.39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98955219.480000004</v>
      </c>
      <c r="J31" s="23">
        <v>98700581.269999996</v>
      </c>
      <c r="K31" s="23">
        <v>98568813.109999999</v>
      </c>
      <c r="L31" s="23">
        <v>82900000</v>
      </c>
      <c r="M31" s="23">
        <v>0</v>
      </c>
      <c r="N31" s="23">
        <f t="shared" si="12"/>
        <v>379060031.47000003</v>
      </c>
      <c r="O31" s="22">
        <v>0</v>
      </c>
    </row>
    <row r="32" spans="1:15" ht="11.25" customHeight="1" x14ac:dyDescent="0.2">
      <c r="A32" s="53" t="s">
        <v>27</v>
      </c>
      <c r="B32" s="52">
        <f t="shared" ref="B32:I32" si="18">B18-B27</f>
        <v>281582700.32999998</v>
      </c>
      <c r="C32" s="52">
        <f t="shared" si="18"/>
        <v>284332537.00999993</v>
      </c>
      <c r="D32" s="52">
        <f t="shared" si="18"/>
        <v>428300925.36000001</v>
      </c>
      <c r="E32" s="52">
        <f t="shared" si="18"/>
        <v>275086237.16999996</v>
      </c>
      <c r="F32" s="52">
        <f t="shared" si="18"/>
        <v>307679813.80000007</v>
      </c>
      <c r="G32" s="52">
        <f t="shared" si="18"/>
        <v>287545683.10000002</v>
      </c>
      <c r="H32" s="52">
        <f t="shared" si="18"/>
        <v>288297604.60999995</v>
      </c>
      <c r="I32" s="52">
        <f t="shared" si="18"/>
        <v>192442926.77000001</v>
      </c>
      <c r="J32" s="52">
        <f t="shared" ref="J32:M32" si="19">J18-J27</f>
        <v>326112674.06000006</v>
      </c>
      <c r="K32" s="52">
        <f t="shared" si="19"/>
        <v>196503921.63</v>
      </c>
      <c r="L32" s="52">
        <f t="shared" si="19"/>
        <v>212238708.40000001</v>
      </c>
      <c r="M32" s="52">
        <f t="shared" si="19"/>
        <v>296081184.29000002</v>
      </c>
      <c r="N32" s="52">
        <f t="shared" ref="N32:O32" si="20">N18-N27</f>
        <v>3376204916.5300002</v>
      </c>
      <c r="O32" s="52">
        <f t="shared" si="20"/>
        <v>1890717.9700000002</v>
      </c>
    </row>
    <row r="33" spans="1:15" ht="11.25" customHeight="1" x14ac:dyDescent="0.2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</row>
    <row r="34" spans="1:15" ht="11.25" customHeight="1" x14ac:dyDescent="0.2">
      <c r="A34" s="66" t="s">
        <v>28</v>
      </c>
      <c r="B34" s="67"/>
      <c r="C34" s="67"/>
      <c r="D34" s="67"/>
      <c r="E34" s="67"/>
      <c r="F34" s="66" t="s">
        <v>29</v>
      </c>
      <c r="G34" s="67"/>
      <c r="H34" s="67"/>
      <c r="I34" s="67"/>
      <c r="J34" s="67"/>
      <c r="K34" s="67"/>
      <c r="L34" s="67"/>
      <c r="M34" s="66" t="s">
        <v>38</v>
      </c>
      <c r="N34" s="67"/>
      <c r="O34" s="68"/>
    </row>
    <row r="35" spans="1:15" ht="11.25" customHeight="1" x14ac:dyDescent="0.2">
      <c r="A35" s="35" t="s">
        <v>30</v>
      </c>
      <c r="B35" s="34"/>
      <c r="C35" s="34"/>
      <c r="D35" s="34"/>
      <c r="E35" s="34"/>
      <c r="F35" s="33"/>
      <c r="G35" s="34"/>
      <c r="H35" s="25"/>
      <c r="I35" s="25"/>
      <c r="J35" s="25"/>
      <c r="K35" s="25"/>
      <c r="L35" s="43">
        <v>1207549333000</v>
      </c>
      <c r="M35" s="79" t="s">
        <v>31</v>
      </c>
      <c r="N35" s="80"/>
      <c r="O35" s="81"/>
    </row>
    <row r="36" spans="1:15" ht="12.75" x14ac:dyDescent="0.2">
      <c r="A36" s="27" t="s">
        <v>39</v>
      </c>
      <c r="B36" s="32"/>
      <c r="C36" s="32"/>
      <c r="D36" s="32"/>
      <c r="E36" s="32"/>
      <c r="F36" s="31"/>
      <c r="G36" s="32"/>
      <c r="H36" s="28"/>
      <c r="I36" s="28"/>
      <c r="J36" s="28"/>
      <c r="K36" s="28"/>
      <c r="L36" s="24">
        <f>N32+O32</f>
        <v>3378095634.5</v>
      </c>
      <c r="M36" s="57">
        <f>L36/L35</f>
        <v>2.7974804359400859E-3</v>
      </c>
      <c r="N36" s="58"/>
      <c r="O36" s="59"/>
    </row>
    <row r="37" spans="1:15" ht="11.25" customHeight="1" x14ac:dyDescent="0.2">
      <c r="A37" s="82" t="s">
        <v>40</v>
      </c>
      <c r="B37" s="83"/>
      <c r="C37" s="83"/>
      <c r="D37" s="83"/>
      <c r="E37" s="84"/>
      <c r="F37" s="35"/>
      <c r="G37" s="36"/>
      <c r="H37" s="36"/>
      <c r="I37" s="36"/>
      <c r="J37" s="36"/>
      <c r="K37" s="36"/>
      <c r="L37" s="26">
        <f>L35*M37</f>
        <v>10384924263.799999</v>
      </c>
      <c r="M37" s="60">
        <v>8.6E-3</v>
      </c>
      <c r="N37" s="61"/>
      <c r="O37" s="62"/>
    </row>
    <row r="38" spans="1:15" ht="11.25" customHeight="1" x14ac:dyDescent="0.2">
      <c r="A38" s="35" t="s">
        <v>41</v>
      </c>
      <c r="B38" s="36"/>
      <c r="C38" s="36"/>
      <c r="D38" s="36"/>
      <c r="E38" s="36"/>
      <c r="F38" s="35"/>
      <c r="G38" s="36"/>
      <c r="H38" s="36"/>
      <c r="I38" s="36"/>
      <c r="J38" s="36"/>
      <c r="K38" s="36"/>
      <c r="L38" s="26">
        <f>L35*M38</f>
        <v>9865678050.6100006</v>
      </c>
      <c r="M38" s="63">
        <f>M37*0.95</f>
        <v>8.1700000000000002E-3</v>
      </c>
      <c r="N38" s="64"/>
      <c r="O38" s="65"/>
    </row>
    <row r="39" spans="1:15" ht="11.25" customHeight="1" x14ac:dyDescent="0.2">
      <c r="A39" s="35" t="s">
        <v>42</v>
      </c>
      <c r="B39" s="36"/>
      <c r="C39" s="36"/>
      <c r="D39" s="36"/>
      <c r="E39" s="36"/>
      <c r="F39" s="35"/>
      <c r="G39" s="36"/>
      <c r="H39" s="36"/>
      <c r="I39" s="36"/>
      <c r="J39" s="36"/>
      <c r="K39" s="36"/>
      <c r="L39" s="26">
        <f>L35*M39</f>
        <v>9346431837.4200001</v>
      </c>
      <c r="M39" s="63">
        <f>M37*0.9</f>
        <v>7.7400000000000004E-3</v>
      </c>
      <c r="N39" s="64"/>
      <c r="O39" s="65"/>
    </row>
    <row r="40" spans="1:15" ht="11.25" customHeight="1" x14ac:dyDescent="0.2">
      <c r="A40" s="5" t="s">
        <v>50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69" t="s">
        <v>32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ht="11.25" customHeight="1" x14ac:dyDescent="0.2">
      <c r="A42" s="69"/>
      <c r="B42" s="69"/>
      <c r="C42" s="69"/>
      <c r="D42" s="69"/>
      <c r="E42" s="69"/>
      <c r="F42" s="69"/>
      <c r="G42" s="69"/>
      <c r="H42" s="4"/>
      <c r="I42" s="4"/>
      <c r="J42" s="4"/>
      <c r="K42" s="4"/>
      <c r="L42" s="4"/>
      <c r="M42" s="4"/>
      <c r="N42" s="4"/>
      <c r="O42" s="4"/>
    </row>
    <row r="44" spans="1:15" ht="11.25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6" spans="1:15" ht="11.25" customHeight="1" x14ac:dyDescent="0.2">
      <c r="A46" s="39" t="s">
        <v>47</v>
      </c>
      <c r="B46" s="40"/>
      <c r="C46" s="40"/>
      <c r="D46" s="40"/>
    </row>
    <row r="47" spans="1:15" ht="11.25" customHeight="1" x14ac:dyDescent="0.2">
      <c r="A47" s="39" t="s">
        <v>48</v>
      </c>
      <c r="B47" s="40"/>
      <c r="C47" s="40"/>
      <c r="D47" s="40"/>
    </row>
    <row r="48" spans="1:15" ht="11.25" customHeight="1" x14ac:dyDescent="0.2">
      <c r="A48" s="41"/>
      <c r="B48" s="40"/>
      <c r="C48" s="40"/>
      <c r="D48" s="40"/>
    </row>
    <row r="49" spans="1:4" ht="11.25" customHeight="1" x14ac:dyDescent="0.2">
      <c r="A49" s="41"/>
      <c r="B49" s="40"/>
      <c r="C49" s="40"/>
      <c r="D49" s="40"/>
    </row>
    <row r="50" spans="1:4" ht="11.25" customHeight="1" x14ac:dyDescent="0.2">
      <c r="A50" s="41"/>
      <c r="B50" s="40"/>
      <c r="C50" s="40"/>
      <c r="D50" s="40"/>
    </row>
    <row r="51" spans="1:4" ht="11.25" customHeight="1" x14ac:dyDescent="0.2">
      <c r="A51" s="41"/>
      <c r="B51" s="40"/>
      <c r="C51" s="40"/>
      <c r="D51" s="40"/>
    </row>
    <row r="52" spans="1:4" ht="11.25" customHeight="1" x14ac:dyDescent="0.2">
      <c r="A52" s="41" t="s">
        <v>45</v>
      </c>
      <c r="B52" s="40"/>
      <c r="C52" s="40"/>
      <c r="D52" s="40"/>
    </row>
    <row r="53" spans="1:4" ht="11.25" customHeight="1" x14ac:dyDescent="0.2">
      <c r="A53" s="42" t="s">
        <v>46</v>
      </c>
      <c r="B53" s="40"/>
      <c r="C53" s="40"/>
      <c r="D53" s="40"/>
    </row>
  </sheetData>
  <mergeCells count="32">
    <mergeCell ref="A8:O8"/>
    <mergeCell ref="A3:O3"/>
    <mergeCell ref="A4:O4"/>
    <mergeCell ref="A5:O5"/>
    <mergeCell ref="A6:O6"/>
    <mergeCell ref="A7:O7"/>
    <mergeCell ref="A42:G42"/>
    <mergeCell ref="F14:F17"/>
    <mergeCell ref="A34:E34"/>
    <mergeCell ref="F34:L34"/>
    <mergeCell ref="B11:O11"/>
    <mergeCell ref="B12:O12"/>
    <mergeCell ref="B13:N13"/>
    <mergeCell ref="K14:K17"/>
    <mergeCell ref="L14:L17"/>
    <mergeCell ref="M35:O35"/>
    <mergeCell ref="A37:E37"/>
    <mergeCell ref="A41:O41"/>
    <mergeCell ref="G14:G17"/>
    <mergeCell ref="H14:H17"/>
    <mergeCell ref="I14:I17"/>
    <mergeCell ref="J14:J17"/>
    <mergeCell ref="M37:O37"/>
    <mergeCell ref="M38:O38"/>
    <mergeCell ref="M39:O39"/>
    <mergeCell ref="M14:M17"/>
    <mergeCell ref="M34:O34"/>
    <mergeCell ref="B14:B17"/>
    <mergeCell ref="C14:C17"/>
    <mergeCell ref="D14:D17"/>
    <mergeCell ref="E14:E17"/>
    <mergeCell ref="M36:O36"/>
  </mergeCells>
  <pageMargins left="0.51181102362204722" right="0.51181102362204722" top="0.78740157480314965" bottom="0.78740157480314965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13" ma:contentTypeDescription="Crie um novo documento." ma:contentTypeScope="" ma:versionID="82b06a0897461d9ff511c5c2980413af">
  <xsd:schema xmlns:xsd="http://www.w3.org/2001/XMLSchema" xmlns:xs="http://www.w3.org/2001/XMLSchema" xmlns:p="http://schemas.microsoft.com/office/2006/metadata/properties" xmlns:ns2="1ca401c1-359b-43fb-bc8b-6557217cd56d" xmlns:ns3="e4ba4495-9263-4f79-988a-357a781fd0f4" targetNamespace="http://schemas.microsoft.com/office/2006/metadata/properties" ma:root="true" ma:fieldsID="93785a9f45e8fe07252c1a342a273165" ns2:_="" ns3:_="">
    <xsd:import namespace="1ca401c1-359b-43fb-bc8b-6557217cd56d"/>
    <xsd:import namespace="e4ba4495-9263-4f79-988a-357a781fd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a4495-9263-4f79-988a-357a781fd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0eb2d-90ff-45c7-9bf9-4b464ea9360b}" ma:internalName="TaxCatchAll" ma:showField="CatchAllData" ma:web="e4ba4495-9263-4f79-988a-357a781fd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ba4495-9263-4f79-988a-357a781fd0f4" xsi:nil="true"/>
    <lcf76f155ced4ddcb4097134ff3c332f xmlns="1ca401c1-359b-43fb-bc8b-6557217cd5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94D527-0802-4DBF-B5CE-A9BFC0A26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e4ba4495-9263-4f79-988a-357a781fd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EFFDE-6351-4CAE-9E10-E6B4ACAAE58E}">
  <ds:schemaRefs>
    <ds:schemaRef ds:uri="http://purl.org/dc/terms/"/>
    <ds:schemaRef ds:uri="http://schemas.microsoft.com/office/2006/documentManagement/types"/>
    <ds:schemaRef ds:uri="e4ba4495-9263-4f79-988a-357a781fd0f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ca401c1-359b-43fb-bc8b-6557217cd56d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Carolina de Farias Brandão Matayoshi</cp:lastModifiedBy>
  <cp:revision/>
  <cp:lastPrinted>2023-05-22T18:54:39Z</cp:lastPrinted>
  <dcterms:created xsi:type="dcterms:W3CDTF">2001-09-06T15:18:59Z</dcterms:created>
  <dcterms:modified xsi:type="dcterms:W3CDTF">2023-09-21T13:40:30Z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  <property fmtid="{D5CDD505-2E9C-101B-9397-08002B2CF9AE}" pid="3" name="MediaServiceImageTags">
    <vt:lpwstr/>
  </property>
</Properties>
</file>