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oisou\OneDrive\Área de Trabalho\"/>
    </mc:Choice>
  </mc:AlternateContent>
  <xr:revisionPtr revIDLastSave="0" documentId="13_ncr:1_{DC6BC1E8-872A-4B23-B54A-3C91132F5DB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nexo 1 Pessoal União" sheetId="1" r:id="rId1"/>
    <sheet name="Anexo 5 - Disp e RP Out Po" sheetId="2" r:id="rId2"/>
    <sheet name="Anexo 6 - Simpl. Outros Poderes" sheetId="3" r:id="rId3"/>
  </sheets>
  <definedNames>
    <definedName name="Ações" localSheetId="1">#REF!</definedName>
    <definedName name="Ações" localSheetId="2">#REF!</definedName>
    <definedName name="Ações">#REF!</definedName>
    <definedName name="_xlnm.Print_Area" localSheetId="1">'Anexo 5 - Disp e RP Out Po'!$A$1:$J$41</definedName>
    <definedName name="_xlnm.Print_Area" localSheetId="2">'Anexo 6 - Simpl. Outros Poderes'!$A$1:$C$35</definedName>
    <definedName name="Cancela" localSheetId="1">#REF!,#REF!</definedName>
    <definedName name="Cancela" localSheetId="2">#REF!,#REF!</definedName>
    <definedName name="Cancela">#REF!,#REF!</definedName>
    <definedName name="ClassPrevAtu" localSheetId="1">#REF!</definedName>
    <definedName name="ClassPrevAtu" localSheetId="2">#REF!</definedName>
    <definedName name="ClassPrevAtu">#REF!</definedName>
    <definedName name="ClassPrevInicial" localSheetId="1">#REF!</definedName>
    <definedName name="ClassPrevInicial" localSheetId="2">#REF!</definedName>
    <definedName name="ClassPrevInicial">#REF!</definedName>
    <definedName name="ClassRecAnt" localSheetId="1">#REF!</definedName>
    <definedName name="ClassRecAnt" localSheetId="2">#REF!</definedName>
    <definedName name="ClassRecAnt">#REF!</definedName>
    <definedName name="ClassRecBim" localSheetId="1">#REF!</definedName>
    <definedName name="ClassRecBim">#REF!</definedName>
    <definedName name="ClassRecNoBim" localSheetId="1">#REF!</definedName>
    <definedName name="ClassRecNoBim">#REF!</definedName>
    <definedName name="CritEx" localSheetId="1">#REF!</definedName>
    <definedName name="CritEx">#REF!</definedName>
    <definedName name="DespAcao" localSheetId="1">#REF!</definedName>
    <definedName name="DespAcao">#REF!</definedName>
    <definedName name="DespElem" localSheetId="1">#REF!</definedName>
    <definedName name="DespElem">#REF!</definedName>
    <definedName name="doExeAnt" localSheetId="1">#REF!</definedName>
    <definedName name="doExeAnt">#REF!</definedName>
    <definedName name="doExercicio" localSheetId="1">#REF!</definedName>
    <definedName name="doExercicio">#REF!</definedName>
    <definedName name="DotacaoAtualizada" localSheetId="1">#REF!</definedName>
    <definedName name="DotacaoAtualizada">#REF!</definedName>
    <definedName name="DotacaoInicial" localSheetId="1">#REF!</definedName>
    <definedName name="DotacaoInicial">#REF!</definedName>
    <definedName name="dsfrw" localSheetId="1">#REF!,#REF!</definedName>
    <definedName name="dsfrw" localSheetId="2">#REF!,#REF!</definedName>
    <definedName name="dsfrw">#REF!,#REF!</definedName>
    <definedName name="Elementos" localSheetId="1">#REF!</definedName>
    <definedName name="Elementos" localSheetId="2">#REF!</definedName>
    <definedName name="Elementos">#REF!</definedName>
    <definedName name="fdsafs" localSheetId="1">#REF!,#REF!</definedName>
    <definedName name="fdsafs" localSheetId="2">#REF!,#REF!</definedName>
    <definedName name="fdsafs">#REF!,#REF!</definedName>
    <definedName name="fdsf" localSheetId="1">#REF!</definedName>
    <definedName name="fdsf" localSheetId="2">#REF!</definedName>
    <definedName name="fdsf">#REF!</definedName>
    <definedName name="fhksjd" localSheetId="1">#REF!,#REF!</definedName>
    <definedName name="fhksjd" localSheetId="2">#REF!,#REF!</definedName>
    <definedName name="fhksjd">#REF!,#REF!</definedName>
    <definedName name="fsdfs" localSheetId="1">#REF!</definedName>
    <definedName name="fsdfs" localSheetId="2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1">#REF!</definedName>
    <definedName name="LiqAteBimAnt" localSheetId="2">#REF!</definedName>
    <definedName name="LiqAteBimAnt">#REF!</definedName>
    <definedName name="LiqAteBimestre" localSheetId="1">#REF!</definedName>
    <definedName name="LiqAteBimestre" localSheetId="2">#REF!</definedName>
    <definedName name="LiqAteBimestre">#REF!</definedName>
    <definedName name="LiqNoBim" localSheetId="1">#REF!</definedName>
    <definedName name="LiqNoBim" localSheetId="2">#REF!</definedName>
    <definedName name="LiqNoBim">#REF!</definedName>
    <definedName name="Naturezas" localSheetId="1">#REF!</definedName>
    <definedName name="Naturezas">#REF!</definedName>
    <definedName name="nobo1" localSheetId="1">#REF!</definedName>
    <definedName name="nobo1">#REF!</definedName>
    <definedName name="Novo" localSheetId="1">#REF!</definedName>
    <definedName name="Novo">#REF!</definedName>
    <definedName name="Plan" localSheetId="1">#REF!</definedName>
    <definedName name="Plan">#REF!</definedName>
    <definedName name="Planilha" localSheetId="1">#REF!</definedName>
    <definedName name="Planilha">#REF!</definedName>
    <definedName name="Planilha_1" localSheetId="1">#REF!,#REF!</definedName>
    <definedName name="Planilha_1" localSheetId="2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 localSheetId="2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 localSheetId="2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 localSheetId="2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 localSheetId="2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 localSheetId="2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 localSheetId="2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 localSheetId="2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 localSheetId="2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 localSheetId="2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 localSheetId="2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 localSheetId="2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 localSheetId="2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1">#REF!,#REF!</definedName>
    <definedName name="Planilha_Educação">#REF!,#REF!</definedName>
    <definedName name="Planilha1" localSheetId="1">#REF!,#REF!</definedName>
    <definedName name="Planilha1">#REF!,#REF!</definedName>
    <definedName name="Planilhas" localSheetId="1">#REF!</definedName>
    <definedName name="Planilhas" localSheetId="2">#REF!</definedName>
    <definedName name="Planilhas">#REF!</definedName>
    <definedName name="PrevAtu" localSheetId="1">#REF!</definedName>
    <definedName name="PrevAtu" localSheetId="2">#REF!</definedName>
    <definedName name="PrevAtu">#REF!</definedName>
    <definedName name="PrevInicial" localSheetId="1">#REF!</definedName>
    <definedName name="PrevInicial">#REF!</definedName>
    <definedName name="RecAnt" localSheetId="1">#REF!</definedName>
    <definedName name="RecAnt">#REF!</definedName>
    <definedName name="RecBim" localSheetId="1">#REF!</definedName>
    <definedName name="RecBim">#REF!</definedName>
    <definedName name="RecNBim" localSheetId="1">#REF!</definedName>
    <definedName name="RecNBim">#REF!</definedName>
    <definedName name="RecNoBim" localSheetId="1">#REF!</definedName>
    <definedName name="RecNoBim">#REF!</definedName>
    <definedName name="rgps" localSheetId="1">#REF!</definedName>
    <definedName name="rgps">#REF!</definedName>
    <definedName name="RGPS1" localSheetId="1">#REF!</definedName>
    <definedName name="RGPS1">#REF!</definedName>
    <definedName name="RGPS2" localSheetId="1">#REF!,#REF!</definedName>
    <definedName name="RGPS2" localSheetId="2">#REF!,#REF!</definedName>
    <definedName name="RGPS2">#REF!,#REF!</definedName>
    <definedName name="xxx" localSheetId="1">#REF!,#REF!</definedName>
    <definedName name="xxx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G19" i="2" l="1"/>
  <c r="J19" i="2" s="1"/>
  <c r="G16" i="2" l="1"/>
  <c r="J16" i="2" s="1"/>
  <c r="I27" i="1"/>
  <c r="I22" i="1"/>
  <c r="I19" i="1"/>
  <c r="I18" i="1"/>
  <c r="I32" i="1" s="1"/>
  <c r="G26" i="2" l="1"/>
  <c r="J26" i="2" s="1"/>
  <c r="G25" i="2"/>
  <c r="J25" i="2" s="1"/>
  <c r="G24" i="2"/>
  <c r="J24" i="2" s="1"/>
  <c r="G23" i="2"/>
  <c r="J23" i="2" s="1"/>
  <c r="G22" i="2"/>
  <c r="J22" i="2" s="1"/>
  <c r="G21" i="2"/>
  <c r="J21" i="2" s="1"/>
  <c r="G20" i="2"/>
  <c r="G18" i="2"/>
  <c r="J18" i="2" s="1"/>
  <c r="I17" i="2"/>
  <c r="H17" i="2"/>
  <c r="F17" i="2"/>
  <c r="E17" i="2"/>
  <c r="D17" i="2"/>
  <c r="C17" i="2"/>
  <c r="B17" i="2"/>
  <c r="G15" i="2"/>
  <c r="I15" i="2"/>
  <c r="H15" i="2"/>
  <c r="F15" i="2"/>
  <c r="E15" i="2"/>
  <c r="D15" i="2"/>
  <c r="C15" i="2"/>
  <c r="B15" i="2"/>
  <c r="I27" i="2" l="1"/>
  <c r="B27" i="2"/>
  <c r="F27" i="2"/>
  <c r="C27" i="2"/>
  <c r="G17" i="2"/>
  <c r="G27" i="2" s="1"/>
  <c r="H27" i="2"/>
  <c r="B22" i="3" s="1"/>
  <c r="E27" i="2"/>
  <c r="D27" i="2"/>
  <c r="J15" i="2"/>
  <c r="J20" i="2"/>
  <c r="J17" i="2" s="1"/>
  <c r="J27" i="2" l="1"/>
  <c r="C22" i="3" s="1"/>
  <c r="H27" i="1" l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9" i="1"/>
  <c r="G19" i="1"/>
  <c r="G18" i="1" s="1"/>
  <c r="G32" i="1" s="1"/>
  <c r="F19" i="1"/>
  <c r="F18" i="1" s="1"/>
  <c r="E19" i="1"/>
  <c r="D19" i="1"/>
  <c r="C19" i="1"/>
  <c r="B19" i="1"/>
  <c r="C18" i="1"/>
  <c r="C32" i="1" s="1"/>
  <c r="K27" i="1"/>
  <c r="L27" i="1"/>
  <c r="M27" i="1"/>
  <c r="N31" i="1"/>
  <c r="N21" i="1"/>
  <c r="N23" i="1"/>
  <c r="N24" i="1"/>
  <c r="N25" i="1"/>
  <c r="N28" i="1"/>
  <c r="N29" i="1"/>
  <c r="H18" i="1" l="1"/>
  <c r="H32" i="1" s="1"/>
  <c r="B18" i="1"/>
  <c r="B32" i="1" s="1"/>
  <c r="D18" i="1"/>
  <c r="D32" i="1" s="1"/>
  <c r="E18" i="1"/>
  <c r="E32" i="1" s="1"/>
  <c r="F32" i="1"/>
  <c r="J22" i="1"/>
  <c r="K22" i="1"/>
  <c r="L22" i="1"/>
  <c r="M22" i="1"/>
  <c r="I39" i="1" l="1"/>
  <c r="H39" i="1" s="1"/>
  <c r="B18" i="3" s="1"/>
  <c r="I38" i="1"/>
  <c r="H38" i="1" s="1"/>
  <c r="B17" i="3" s="1"/>
  <c r="H37" i="1"/>
  <c r="B16" i="3" s="1"/>
  <c r="O19" i="1" l="1"/>
  <c r="O18" i="1" s="1"/>
  <c r="O32" i="1" l="1"/>
  <c r="N22" i="1" l="1"/>
  <c r="J27" i="1" l="1"/>
  <c r="N27" i="1" s="1"/>
  <c r="N30" i="1"/>
  <c r="J19" i="1"/>
  <c r="J18" i="1" s="1"/>
  <c r="M19" i="1"/>
  <c r="M18" i="1" s="1"/>
  <c r="M32" i="1" s="1"/>
  <c r="K19" i="1"/>
  <c r="K18" i="1" s="1"/>
  <c r="K32" i="1" s="1"/>
  <c r="L19" i="1"/>
  <c r="L18" i="1" s="1"/>
  <c r="L32" i="1" s="1"/>
  <c r="N20" i="1"/>
  <c r="J32" i="1" l="1"/>
  <c r="N19" i="1"/>
  <c r="N18" i="1"/>
  <c r="N32" i="1" s="1"/>
  <c r="H36" i="1" s="1"/>
  <c r="I36" i="1" l="1"/>
  <c r="B15" i="3"/>
  <c r="C15" i="3" s="1"/>
</calcChain>
</file>

<file path=xl/sharedStrings.xml><?xml version="1.0" encoding="utf-8"?>
<sst xmlns="http://schemas.openxmlformats.org/spreadsheetml/2006/main" count="137" uniqueCount="116">
  <si>
    <t>Tabela 1.2 - Demonstrativo da Despesa com Pessoal - União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</si>
  <si>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</si>
  <si>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</si>
  <si>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</si>
  <si>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</si>
  <si>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 COM PESSOAL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</si>
  <si>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</si>
  <si>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</si>
  <si>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</si>
  <si>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</si>
  <si>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</si>
  <si>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</si>
  <si>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</si>
  <si>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</si>
  <si>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</si>
  <si>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</si>
  <si>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</si>
  <si>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</si>
  <si>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</si>
  <si>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</si>
  <si>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</si>
  <si>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</si>
  <si>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</si>
  <si>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</si>
  <si>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</si>
  <si>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</si>
  <si>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</si>
  <si>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</si>
  <si>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</si>
  <si>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</si>
  <si>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</si>
  <si>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</si>
  <si>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</si>
  <si>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</si>
  <si>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</si>
  <si>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</si>
  <si>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</si>
  <si>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</si>
  <si>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</si>
  <si>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</si>
  <si>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</si>
  <si>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jan/24</t>
  </si>
  <si>
    <t>fev/24</t>
  </si>
  <si>
    <t>mar/24</t>
  </si>
  <si>
    <t>abr/24</t>
  </si>
  <si>
    <t>GOVERNO FEDERAL - PODER LEGISLATIVO</t>
  </si>
  <si>
    <t>SENADO FEDERAL</t>
  </si>
  <si>
    <t xml:space="preserve">                      FERNANDO ÁLVARO LEÃO RINCON                                                           ANDRE LUIS SOARES DA PAIXÃO</t>
  </si>
  <si>
    <t xml:space="preserve">     Diretor da Secretaria de Finanças, Orçamento e Contabilidade                                                  Auditor-Geral</t>
  </si>
  <si>
    <t>ILANA TROMBKA</t>
  </si>
  <si>
    <t>Diretora-Geral</t>
  </si>
  <si>
    <t>mai/24</t>
  </si>
  <si>
    <t>jun/24</t>
  </si>
  <si>
    <t>jul/24</t>
  </si>
  <si>
    <t>ago/24</t>
  </si>
  <si>
    <t>set/24</t>
  </si>
  <si>
    <t>out/24</t>
  </si>
  <si>
    <t>nov/24</t>
  </si>
  <si>
    <t>dez/24</t>
  </si>
  <si>
    <t>JANEIRO A DEZEMBRO/2024</t>
  </si>
  <si>
    <t>Tabela 5.2 – Demonstrativo da Disponibilidade de Caixa e dos Restos a Pagar - Outros Poderes e Órgãos</t>
  </si>
  <si>
    <t>DEMONSTRATIVO DA DISPONIBILIDADE DE CAIXA E DOS RESTOS A PAGAR</t>
  </si>
  <si>
    <t xml:space="preserve"> RGF – ANEXO 5 (LRF, art. 55, Inciso III, alínea "a")</t>
  </si>
  <si>
    <t>IDENTIFICAÇÃO DOS RECURSOS</t>
  </si>
  <si>
    <t xml:space="preserve">DISPONIBILIDADE DE CAIXA BRUTA </t>
  </si>
  <si>
    <t>OBRIGAÇÕES FINANCEIRAS</t>
  </si>
  <si>
    <r>
      <t>DISPONIBILIDADE DE CAIXA LÍQUIDA (ANTES DA INSCRIÇÃO EM RESTOS A PAGAR NÃO PROCESSADOS DO EXERCÍCIO)</t>
    </r>
    <r>
      <rPr>
        <b/>
        <sz val="6"/>
        <rFont val="Times New Roman"/>
        <family val="1"/>
      </rPr>
      <t>1</t>
    </r>
  </si>
  <si>
    <t>RESTOS A PAGAR EMPENHADOS E NÃO LIQUIDADOS DO EXERCÍCIO</t>
  </si>
  <si>
    <t>EMPENHOS NÃO LIQUIDADOS CANCELADOS (NÃO INSCRITOS POR INSUFICIÊNCIA FINANCEIRA)</t>
  </si>
  <si>
    <t>DISPONIBILIDADE DE CAIXA LÍQUIDA (APÓS A INSCRIÇÃO EM RESTOS A PAGAR NÃO PROCESSADOS DO EXERCÍCIO)</t>
  </si>
  <si>
    <t xml:space="preserve">Restos a Pagar Liquidados e Não Pagos </t>
  </si>
  <si>
    <t>Restos a Pagar Empenhados e Não Liquidados de Exercícios Anteriores</t>
  </si>
  <si>
    <t>Demais Obrigaçãoes Financeiras</t>
  </si>
  <si>
    <t>De Exercícios Anteriores</t>
  </si>
  <si>
    <t>Do Exercício</t>
  </si>
  <si>
    <t>(c)</t>
  </si>
  <si>
    <t>(d)</t>
  </si>
  <si>
    <t>(e)</t>
  </si>
  <si>
    <t>(f) = (a – (b + c + d + e))</t>
  </si>
  <si>
    <t>(g)</t>
  </si>
  <si>
    <t>(h) = (f - g)</t>
  </si>
  <si>
    <t>TOTAL DOS RECURSOS NÃO VINCULADOS (I)</t>
  </si>
  <si>
    <t>TOTAL DOS RECURSOS VINCULADOS (II)</t>
  </si>
  <si>
    <t>Recursos Vinculados à Previdência Social</t>
  </si>
  <si>
    <t>Recursos Vinculados a Fundos</t>
  </si>
  <si>
    <t xml:space="preserve">Recursos de Operações de Crédito  </t>
  </si>
  <si>
    <t>Recursos de Alienação de Bens/Ativos</t>
  </si>
  <si>
    <t>Recusos Extraorçamentários Vinculados a Precatórios</t>
  </si>
  <si>
    <t>Recursos Extraorçamentários Vinculados a Depósitos Judiciais</t>
  </si>
  <si>
    <t>Outros Recursos Extraorçamentários</t>
  </si>
  <si>
    <t>Outros Recursos Vinculados</t>
  </si>
  <si>
    <t>TOTAL (III) = (I + II)</t>
  </si>
  <si>
    <t>1. Essa coluna poderá apresentar valor negativo, indicando, nesse caso, insuficiência de caixa após o registro das obrigações financeiras.</t>
  </si>
  <si>
    <t>Fonte 000 - Recursos Livre da União</t>
  </si>
  <si>
    <t xml:space="preserve">                      FERNANDO ÁLVARO LEÃO RINCON                                                     ANDRE LUIS SOARES DA PAIXÃO</t>
  </si>
  <si>
    <t xml:space="preserve">     Diretor da Secretaria de Finanças, Orçamento e Contabilidade                                                           Auditor-Geral</t>
  </si>
  <si>
    <t xml:space="preserve">                                          ILANA TROMBKA</t>
  </si>
  <si>
    <t xml:space="preserve">                                          Diretora-Geral</t>
  </si>
  <si>
    <t>FONTE: SIAFI, Senado Federal, 15/01/2025 10:00</t>
  </si>
  <si>
    <t>FONTE: SIAFI, Senado Federal, 15/01/2025 09:00</t>
  </si>
  <si>
    <t>Recursos Vinculados à Seguridade Social</t>
  </si>
  <si>
    <t>Tabela 6.2 - Demonstrativo Simplificado do Relatório de Gestão Fiscal - OUTROS PODERES E ÓRGÃOS</t>
  </si>
  <si>
    <t>DEMONSTRATIVO SIMPLIFICADO DO RELATÓRIO DE GESTÃO FISCAL</t>
  </si>
  <si>
    <t xml:space="preserve"> LRF, art. 48 - Anexo 6</t>
  </si>
  <si>
    <t>RECEITA CORRENTE LÍQUIDA</t>
  </si>
  <si>
    <t>VALOR ATÉ O QUADRIMESTRE</t>
  </si>
  <si>
    <t>Receita Corrente líquida</t>
  </si>
  <si>
    <t>% SOBRE A RCL</t>
  </si>
  <si>
    <t>Despesa Total com Pessoal - DTP</t>
  </si>
  <si>
    <t>Limite Máximo (incisos I, II e III, art. 20 da LRF) - &lt;%&gt;</t>
  </si>
  <si>
    <t>Limite Prudencial (parágrafo único, art. 22 da LRF) - &lt;%&gt;</t>
  </si>
  <si>
    <t>Limite de Alerta (inciso II do §1º do art. 59 da LRF) - &lt;%&gt;</t>
  </si>
  <si>
    <t>RESTOS A PAGAR</t>
  </si>
  <si>
    <t>EM RESTOS A PAGAR NÃO PROCESSADOS</t>
  </si>
  <si>
    <t>Valor Total</t>
  </si>
  <si>
    <t xml:space="preserve">     Diretor da Secretaria de Finanças, Orçamento e Contabilidade                                                    Auditor-Geral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</si>
</sst>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 &quot;#,##0.00_);[Red]\(&quot;R$ &quot;#,##0.00\)"/>
    <numFmt numFmtId="165" formatCode="0.000%"/>
    <numFmt numFmtId="166" formatCode="0.0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6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10" fillId="0" borderId="0"/>
  </cellStyleXfs>
  <cellXfs count="138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top" wrapText="1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4" fontId="3" fillId="0" borderId="13" xfId="1" applyNumberFormat="1" applyFont="1" applyBorder="1"/>
    <xf numFmtId="4" fontId="3" fillId="0" borderId="4" xfId="1" applyNumberFormat="1" applyFont="1" applyBorder="1"/>
    <xf numFmtId="0" fontId="3" fillId="0" borderId="4" xfId="1" applyFont="1" applyBorder="1" applyAlignment="1">
      <alignment horizontal="left" wrapText="1"/>
    </xf>
    <xf numFmtId="0" fontId="3" fillId="0" borderId="4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4" fontId="3" fillId="0" borderId="5" xfId="1" applyNumberFormat="1" applyFont="1" applyBorder="1"/>
    <xf numFmtId="0" fontId="3" fillId="2" borderId="4" xfId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4" fontId="4" fillId="0" borderId="13" xfId="1" applyNumberFormat="1" applyFont="1" applyBorder="1"/>
    <xf numFmtId="4" fontId="4" fillId="2" borderId="14" xfId="1" applyNumberFormat="1" applyFont="1" applyFill="1" applyBorder="1"/>
    <xf numFmtId="4" fontId="4" fillId="0" borderId="4" xfId="1" applyNumberFormat="1" applyFont="1" applyBorder="1"/>
    <xf numFmtId="4" fontId="4" fillId="0" borderId="11" xfId="1" applyNumberFormat="1" applyFont="1" applyBorder="1"/>
    <xf numFmtId="4" fontId="4" fillId="0" borderId="1" xfId="1" applyNumberFormat="1" applyFont="1" applyBorder="1"/>
    <xf numFmtId="4" fontId="3" fillId="2" borderId="10" xfId="1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4" fillId="0" borderId="0" xfId="1" applyNumberFormat="1" applyFont="1"/>
    <xf numFmtId="4" fontId="4" fillId="2" borderId="15" xfId="1" applyNumberFormat="1" applyFont="1" applyFill="1" applyBorder="1"/>
    <xf numFmtId="4" fontId="4" fillId="2" borderId="9" xfId="1" applyNumberFormat="1" applyFont="1" applyFill="1" applyBorder="1"/>
    <xf numFmtId="4" fontId="3" fillId="2" borderId="15" xfId="1" applyNumberFormat="1" applyFont="1" applyFill="1" applyBorder="1"/>
    <xf numFmtId="0" fontId="5" fillId="2" borderId="14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 wrapText="1"/>
    </xf>
    <xf numFmtId="4" fontId="4" fillId="0" borderId="11" xfId="1" applyNumberFormat="1" applyFont="1" applyBorder="1" applyAlignment="1">
      <alignment horizontal="right" wrapText="1"/>
    </xf>
    <xf numFmtId="40" fontId="3" fillId="0" borderId="11" xfId="1" applyNumberFormat="1" applyFont="1" applyBorder="1" applyAlignment="1">
      <alignment horizontal="right" vertical="top" wrapText="1"/>
    </xf>
    <xf numFmtId="40" fontId="3" fillId="0" borderId="1" xfId="1" applyNumberFormat="1" applyFont="1" applyBorder="1" applyAlignment="1">
      <alignment horizontal="right" vertical="top" wrapText="1"/>
    </xf>
    <xf numFmtId="0" fontId="4" fillId="0" borderId="15" xfId="1" applyFont="1" applyBorder="1" applyAlignment="1">
      <alignment horizontal="left"/>
    </xf>
    <xf numFmtId="0" fontId="3" fillId="0" borderId="13" xfId="1" applyFont="1" applyBorder="1" applyAlignment="1">
      <alignment horizontal="left" vertical="center" wrapText="1"/>
    </xf>
    <xf numFmtId="0" fontId="4" fillId="2" borderId="15" xfId="1" applyFont="1" applyFill="1" applyBorder="1" applyAlignment="1">
      <alignment horizontal="left"/>
    </xf>
    <xf numFmtId="0" fontId="3" fillId="0" borderId="0" xfId="1" applyFont="1" applyAlignment="1">
      <alignment horizontal="justify" wrapText="1"/>
    </xf>
    <xf numFmtId="37" fontId="3" fillId="0" borderId="0" xfId="1" applyNumberFormat="1" applyFont="1"/>
    <xf numFmtId="49" fontId="3" fillId="0" borderId="0" xfId="1" applyNumberFormat="1" applyFont="1"/>
    <xf numFmtId="4" fontId="3" fillId="0" borderId="11" xfId="1" applyNumberFormat="1" applyFont="1" applyBorder="1" applyAlignment="1">
      <alignment horizontal="right" wrapText="1"/>
    </xf>
    <xf numFmtId="4" fontId="3" fillId="0" borderId="2" xfId="1" applyNumberFormat="1" applyFont="1" applyBorder="1" applyAlignment="1">
      <alignment horizontal="right"/>
    </xf>
    <xf numFmtId="4" fontId="4" fillId="0" borderId="15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left" vertical="center" wrapText="1"/>
    </xf>
    <xf numFmtId="4" fontId="3" fillId="0" borderId="13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center" wrapText="1"/>
    </xf>
    <xf numFmtId="4" fontId="4" fillId="2" borderId="15" xfId="1" applyNumberFormat="1" applyFont="1" applyFill="1" applyBorder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 vertical="top"/>
    </xf>
    <xf numFmtId="0" fontId="4" fillId="2" borderId="10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2" xfId="1" applyFont="1" applyBorder="1"/>
    <xf numFmtId="0" fontId="3" fillId="0" borderId="7" xfId="1" applyFont="1" applyBorder="1"/>
    <xf numFmtId="10" fontId="3" fillId="0" borderId="4" xfId="1" applyNumberFormat="1" applyFont="1" applyBorder="1" applyAlignment="1">
      <alignment horizontal="center"/>
    </xf>
    <xf numFmtId="165" fontId="3" fillId="0" borderId="4" xfId="2" applyNumberFormat="1" applyFont="1" applyBorder="1" applyAlignment="1">
      <alignment horizontal="center"/>
    </xf>
    <xf numFmtId="166" fontId="3" fillId="0" borderId="4" xfId="2" applyNumberFormat="1" applyFont="1" applyBorder="1" applyAlignment="1">
      <alignment horizontal="center"/>
    </xf>
    <xf numFmtId="165" fontId="3" fillId="0" borderId="5" xfId="2" applyNumberFormat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166" fontId="4" fillId="2" borderId="8" xfId="2" applyNumberFormat="1" applyFont="1" applyFill="1" applyBorder="1" applyAlignment="1">
      <alignment horizontal="center"/>
    </xf>
    <xf numFmtId="166" fontId="4" fillId="2" borderId="9" xfId="2" applyNumberFormat="1" applyFont="1" applyFill="1" applyBorder="1" applyAlignment="1">
      <alignment horizontal="center"/>
    </xf>
    <xf numFmtId="166" fontId="4" fillId="2" borderId="10" xfId="2" applyNumberFormat="1" applyFont="1" applyFill="1" applyBorder="1" applyAlignment="1">
      <alignment horizontal="center"/>
    </xf>
    <xf numFmtId="10" fontId="3" fillId="0" borderId="8" xfId="1" applyNumberFormat="1" applyFont="1" applyBorder="1" applyAlignment="1">
      <alignment horizontal="center"/>
    </xf>
    <xf numFmtId="10" fontId="3" fillId="0" borderId="9" xfId="1" applyNumberFormat="1" applyFont="1" applyBorder="1" applyAlignment="1">
      <alignment horizontal="center"/>
    </xf>
    <xf numFmtId="10" fontId="3" fillId="0" borderId="10" xfId="1" applyNumberFormat="1" applyFont="1" applyBorder="1" applyAlignment="1">
      <alignment horizontal="center"/>
    </xf>
    <xf numFmtId="165" fontId="3" fillId="0" borderId="8" xfId="2" applyNumberFormat="1" applyFont="1" applyFill="1" applyBorder="1" applyAlignment="1">
      <alignment horizontal="center"/>
    </xf>
    <xf numFmtId="165" fontId="3" fillId="0" borderId="9" xfId="2" applyNumberFormat="1" applyFont="1" applyFill="1" applyBorder="1" applyAlignment="1">
      <alignment horizontal="center"/>
    </xf>
    <xf numFmtId="165" fontId="3" fillId="0" borderId="10" xfId="2" applyNumberFormat="1" applyFont="1" applyFill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/>
    </xf>
    <xf numFmtId="49" fontId="5" fillId="2" borderId="13" xfId="1" applyNumberFormat="1" applyFont="1" applyFill="1" applyBorder="1" applyAlignment="1">
      <alignment horizontal="center" vertical="center"/>
    </xf>
    <xf numFmtId="49" fontId="5" fillId="2" borderId="14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left"/>
    </xf>
    <xf numFmtId="0" fontId="4" fillId="2" borderId="1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/>
    </xf>
    <xf numFmtId="4" fontId="3" fillId="0" borderId="9" xfId="1" applyNumberFormat="1" applyFont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showGridLines="0" zoomScale="73" zoomScaleNormal="100" zoomScaleSheetLayoutView="71" workbookViewId="0">
      <selection activeCell="B14" sqref="B14:B17"/>
    </sheetView>
  </sheetViews>
  <sheetFormatPr defaultColWidth="9.109375" defaultRowHeight="11.25" customHeight="1" x14ac:dyDescent="0.25"/>
  <cols>
    <col min="1" max="1" width="64.5546875" style="3" customWidth="1"/>
    <col min="2" max="2" width="11.6640625" style="3" customWidth="1"/>
    <col min="3" max="3" width="11.88671875" style="3" customWidth="1"/>
    <col min="4" max="7" width="11.6640625" style="3" customWidth="1"/>
    <col min="8" max="8" width="16.109375" style="3" bestFit="1" customWidth="1"/>
    <col min="9" max="13" width="11.6640625" style="3" customWidth="1"/>
    <col min="14" max="14" width="13.109375" style="3" bestFit="1" customWidth="1"/>
    <col min="15" max="15" width="14.44140625" style="3" customWidth="1"/>
    <col min="16" max="16384" width="9.109375" style="3"/>
  </cols>
  <sheetData>
    <row r="1" spans="1:15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5">
      <c r="A3" s="113" t="s">
        <v>45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5" ht="11.25" customHeight="1" x14ac:dyDescent="0.25">
      <c r="A4" s="113" t="s">
        <v>46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5" ht="11.25" customHeight="1" x14ac:dyDescent="0.25">
      <c r="A5" s="113" t="s">
        <v>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5" ht="11.25" customHeight="1" x14ac:dyDescent="0.25">
      <c r="A6" s="114" t="s">
        <v>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</row>
    <row r="7" spans="1:15" ht="11.25" customHeight="1" x14ac:dyDescent="0.25">
      <c r="A7" s="113" t="s">
        <v>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8" spans="1:15" ht="11.25" customHeight="1" x14ac:dyDescent="0.25">
      <c r="A8" s="113" t="s">
        <v>59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1:15" ht="11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5">
      <c r="A11" s="6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8"/>
    </row>
    <row r="12" spans="1:15" ht="11.25" customHeight="1" x14ac:dyDescent="0.25">
      <c r="A12" s="7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/>
    </row>
    <row r="13" spans="1:15" ht="11.25" customHeight="1" x14ac:dyDescent="0.25">
      <c r="A13" s="7" t="s">
        <v>5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2"/>
      <c r="O13" s="8" t="s">
        <v>6</v>
      </c>
    </row>
    <row r="14" spans="1:15" ht="11.25" customHeight="1" x14ac:dyDescent="0.25">
      <c r="A14" s="7"/>
      <c r="B14" s="104" t="s">
        <v>41</v>
      </c>
      <c r="C14" s="104" t="s">
        <v>42</v>
      </c>
      <c r="D14" s="104" t="s">
        <v>43</v>
      </c>
      <c r="E14" s="98" t="s">
        <v>44</v>
      </c>
      <c r="F14" s="98" t="s">
        <v>51</v>
      </c>
      <c r="G14" s="98" t="s">
        <v>52</v>
      </c>
      <c r="H14" s="98" t="s">
        <v>53</v>
      </c>
      <c r="I14" s="98" t="s">
        <v>54</v>
      </c>
      <c r="J14" s="98" t="s">
        <v>55</v>
      </c>
      <c r="K14" s="98" t="s">
        <v>56</v>
      </c>
      <c r="L14" s="98" t="s">
        <v>57</v>
      </c>
      <c r="M14" s="98" t="s">
        <v>58</v>
      </c>
      <c r="N14" s="9" t="s">
        <v>7</v>
      </c>
      <c r="O14" s="10" t="s">
        <v>8</v>
      </c>
    </row>
    <row r="15" spans="1:15" ht="11.25" customHeight="1" x14ac:dyDescent="0.25">
      <c r="A15" s="7"/>
      <c r="B15" s="105"/>
      <c r="C15" s="105"/>
      <c r="D15" s="105"/>
      <c r="E15" s="99"/>
      <c r="F15" s="99"/>
      <c r="G15" s="99"/>
      <c r="H15" s="99"/>
      <c r="I15" s="99"/>
      <c r="J15" s="99"/>
      <c r="K15" s="99"/>
      <c r="L15" s="99"/>
      <c r="M15" s="99"/>
      <c r="N15" s="11" t="s">
        <v>9</v>
      </c>
      <c r="O15" s="10" t="s">
        <v>10</v>
      </c>
    </row>
    <row r="16" spans="1:15" ht="11.25" customHeight="1" x14ac:dyDescent="0.25">
      <c r="A16" s="7"/>
      <c r="B16" s="105"/>
      <c r="C16" s="105"/>
      <c r="D16" s="105"/>
      <c r="E16" s="99"/>
      <c r="F16" s="99"/>
      <c r="G16" s="99"/>
      <c r="H16" s="99"/>
      <c r="I16" s="99"/>
      <c r="J16" s="99"/>
      <c r="K16" s="99"/>
      <c r="L16" s="99"/>
      <c r="M16" s="99"/>
      <c r="N16" s="11" t="s">
        <v>11</v>
      </c>
      <c r="O16" s="12" t="s">
        <v>12</v>
      </c>
    </row>
    <row r="17" spans="1:15" ht="11.25" customHeight="1" x14ac:dyDescent="0.25">
      <c r="A17" s="13"/>
      <c r="B17" s="106"/>
      <c r="C17" s="106"/>
      <c r="D17" s="106"/>
      <c r="E17" s="100"/>
      <c r="F17" s="100"/>
      <c r="G17" s="100"/>
      <c r="H17" s="100"/>
      <c r="I17" s="100"/>
      <c r="J17" s="100"/>
      <c r="K17" s="100"/>
      <c r="L17" s="100"/>
      <c r="M17" s="100"/>
      <c r="N17" s="49" t="s">
        <v>13</v>
      </c>
      <c r="O17" s="14" t="s">
        <v>14</v>
      </c>
    </row>
    <row r="18" spans="1:15" ht="11.25" customHeight="1" x14ac:dyDescent="0.25">
      <c r="A18" s="15" t="s">
        <v>15</v>
      </c>
      <c r="B18" s="39">
        <f t="shared" ref="B18:I18" si="0">B19+B22+B25</f>
        <v>348392179.06000006</v>
      </c>
      <c r="C18" s="39">
        <f t="shared" si="0"/>
        <v>334673740.12</v>
      </c>
      <c r="D18" s="39">
        <f t="shared" si="0"/>
        <v>334950927.00999999</v>
      </c>
      <c r="E18" s="40">
        <f t="shared" si="0"/>
        <v>339565922.23000002</v>
      </c>
      <c r="F18" s="40">
        <f t="shared" si="0"/>
        <v>484800903.02999997</v>
      </c>
      <c r="G18" s="40">
        <f t="shared" si="0"/>
        <v>340162088.43000001</v>
      </c>
      <c r="H18" s="40">
        <f t="shared" si="0"/>
        <v>337853758.94000006</v>
      </c>
      <c r="I18" s="39">
        <f t="shared" si="0"/>
        <v>337955858.11000001</v>
      </c>
      <c r="J18" s="40">
        <f t="shared" ref="J18:M18" si="1">J19+J22+J25</f>
        <v>355816511.31</v>
      </c>
      <c r="K18" s="40">
        <f t="shared" si="1"/>
        <v>400507293.03999996</v>
      </c>
      <c r="L18" s="40">
        <f t="shared" si="1"/>
        <v>521131285.18000001</v>
      </c>
      <c r="M18" s="39">
        <f t="shared" si="1"/>
        <v>343988953.54999995</v>
      </c>
      <c r="N18" s="45">
        <f>SUM(B18:M18)</f>
        <v>4479799420.0100002</v>
      </c>
      <c r="O18" s="39">
        <f t="shared" ref="O18" si="2">O19+O22+O25</f>
        <v>4333444.7</v>
      </c>
    </row>
    <row r="19" spans="1:15" ht="11.25" customHeight="1" x14ac:dyDescent="0.25">
      <c r="A19" s="16" t="s">
        <v>16</v>
      </c>
      <c r="B19" s="36">
        <f t="shared" ref="B19:I19" si="3">SUM(B20:B21)</f>
        <v>169535156.55000001</v>
      </c>
      <c r="C19" s="36">
        <f t="shared" si="3"/>
        <v>147547177.30000001</v>
      </c>
      <c r="D19" s="36">
        <f t="shared" si="3"/>
        <v>151334299.28</v>
      </c>
      <c r="E19" s="38">
        <f t="shared" si="3"/>
        <v>155399766.51999998</v>
      </c>
      <c r="F19" s="38">
        <f t="shared" si="3"/>
        <v>215059075.48000002</v>
      </c>
      <c r="G19" s="38">
        <f t="shared" si="3"/>
        <v>154436087.83000001</v>
      </c>
      <c r="H19" s="38">
        <f t="shared" si="3"/>
        <v>154101567.08000001</v>
      </c>
      <c r="I19" s="36">
        <f t="shared" si="3"/>
        <v>153100516.96000001</v>
      </c>
      <c r="J19" s="38">
        <f t="shared" ref="J19:M19" si="4">SUM(J20:J21)</f>
        <v>155682011.05000001</v>
      </c>
      <c r="K19" s="38">
        <f t="shared" si="4"/>
        <v>167105689.69999999</v>
      </c>
      <c r="L19" s="38">
        <f t="shared" si="4"/>
        <v>241735336.39000005</v>
      </c>
      <c r="M19" s="36">
        <f t="shared" si="4"/>
        <v>157666300.91</v>
      </c>
      <c r="N19" s="45">
        <f>SUM(B19:M19)</f>
        <v>2022702985.0500002</v>
      </c>
      <c r="O19" s="36">
        <f t="shared" ref="O19" si="5">SUM(O20:O21)</f>
        <v>4333444.7</v>
      </c>
    </row>
    <row r="20" spans="1:15" ht="11.25" customHeight="1" x14ac:dyDescent="0.25">
      <c r="A20" s="16" t="s">
        <v>17</v>
      </c>
      <c r="B20" s="18">
        <v>147135306.27000001</v>
      </c>
      <c r="C20" s="18">
        <v>125550765.60000001</v>
      </c>
      <c r="D20" s="18">
        <v>128683621.55</v>
      </c>
      <c r="E20" s="18">
        <v>132543119.94</v>
      </c>
      <c r="F20" s="18">
        <v>192242836.09000003</v>
      </c>
      <c r="G20" s="18">
        <v>131233212.24000001</v>
      </c>
      <c r="H20" s="18">
        <v>131506745.29000001</v>
      </c>
      <c r="I20" s="17">
        <v>130498524.67</v>
      </c>
      <c r="J20" s="18">
        <v>132881874.27</v>
      </c>
      <c r="K20" s="18">
        <v>142995609.67999998</v>
      </c>
      <c r="L20" s="18">
        <v>196779980.12000003</v>
      </c>
      <c r="M20" s="17">
        <v>134886248.59999999</v>
      </c>
      <c r="N20" s="45">
        <f>SUM(B20:M20)</f>
        <v>1726937844.3200002</v>
      </c>
      <c r="O20" s="17">
        <v>4333444.7</v>
      </c>
    </row>
    <row r="21" spans="1:15" ht="11.25" customHeight="1" x14ac:dyDescent="0.25">
      <c r="A21" s="16" t="s">
        <v>18</v>
      </c>
      <c r="B21" s="18">
        <v>22399850.280000001</v>
      </c>
      <c r="C21" s="18">
        <v>21996411.699999999</v>
      </c>
      <c r="D21" s="18">
        <v>22650677.73</v>
      </c>
      <c r="E21" s="18">
        <v>22856646.579999998</v>
      </c>
      <c r="F21" s="18">
        <v>22816239.390000001</v>
      </c>
      <c r="G21" s="18">
        <v>23202875.59</v>
      </c>
      <c r="H21" s="18">
        <v>22594821.789999999</v>
      </c>
      <c r="I21" s="17">
        <v>22601992.289999999</v>
      </c>
      <c r="J21" s="18">
        <v>22800136.780000001</v>
      </c>
      <c r="K21" s="18">
        <v>24110080.02</v>
      </c>
      <c r="L21" s="18">
        <v>44955356.269999996</v>
      </c>
      <c r="M21" s="17">
        <v>22780052.310000002</v>
      </c>
      <c r="N21" s="45">
        <f t="shared" ref="N21:N31" si="6">SUM(B21:M21)</f>
        <v>295765140.73000002</v>
      </c>
      <c r="O21" s="17">
        <v>0</v>
      </c>
    </row>
    <row r="22" spans="1:15" ht="11.25" customHeight="1" x14ac:dyDescent="0.25">
      <c r="A22" s="16" t="s">
        <v>19</v>
      </c>
      <c r="B22" s="36">
        <f t="shared" ref="B22:I22" si="7">SUM(B23:B24)</f>
        <v>178857022.51000002</v>
      </c>
      <c r="C22" s="36">
        <f t="shared" si="7"/>
        <v>187126562.81999999</v>
      </c>
      <c r="D22" s="36">
        <f t="shared" si="7"/>
        <v>183616627.73000002</v>
      </c>
      <c r="E22" s="38">
        <f t="shared" si="7"/>
        <v>184166155.71000001</v>
      </c>
      <c r="F22" s="38">
        <f t="shared" si="7"/>
        <v>269741827.54999995</v>
      </c>
      <c r="G22" s="38">
        <f t="shared" si="7"/>
        <v>185711478.78</v>
      </c>
      <c r="H22" s="38">
        <f t="shared" si="7"/>
        <v>183752191.86000001</v>
      </c>
      <c r="I22" s="36">
        <f t="shared" si="7"/>
        <v>184855341.15000001</v>
      </c>
      <c r="J22" s="38">
        <f t="shared" ref="J22:M22" si="8">SUM(J23:J24)</f>
        <v>200134500.25999999</v>
      </c>
      <c r="K22" s="38">
        <f t="shared" si="8"/>
        <v>233401603.33999997</v>
      </c>
      <c r="L22" s="38">
        <f t="shared" si="8"/>
        <v>279395948.78999996</v>
      </c>
      <c r="M22" s="36">
        <f t="shared" si="8"/>
        <v>186322652.63999999</v>
      </c>
      <c r="N22" s="45">
        <f t="shared" si="6"/>
        <v>2457081913.1399999</v>
      </c>
      <c r="O22" s="36">
        <v>0</v>
      </c>
    </row>
    <row r="23" spans="1:15" ht="11.25" customHeight="1" x14ac:dyDescent="0.25">
      <c r="A23" s="16" t="s">
        <v>20</v>
      </c>
      <c r="B23" s="18">
        <v>139662022.98000002</v>
      </c>
      <c r="C23" s="18">
        <v>147030056.22999999</v>
      </c>
      <c r="D23" s="18">
        <v>143420110.75</v>
      </c>
      <c r="E23" s="18">
        <v>143752097.67000002</v>
      </c>
      <c r="F23" s="18">
        <v>211170635.96999997</v>
      </c>
      <c r="G23" s="18">
        <v>144293331.50999999</v>
      </c>
      <c r="H23" s="18">
        <v>142878787.68000001</v>
      </c>
      <c r="I23" s="17">
        <v>144205920.81</v>
      </c>
      <c r="J23" s="18">
        <v>157894472.28999999</v>
      </c>
      <c r="K23" s="18">
        <v>192892136.74999997</v>
      </c>
      <c r="L23" s="18">
        <v>218377381.82999998</v>
      </c>
      <c r="M23" s="17">
        <v>145597996.91999999</v>
      </c>
      <c r="N23" s="45">
        <f t="shared" si="6"/>
        <v>1931174951.3900001</v>
      </c>
      <c r="O23" s="17">
        <v>0</v>
      </c>
    </row>
    <row r="24" spans="1:15" ht="11.25" customHeight="1" x14ac:dyDescent="0.25">
      <c r="A24" s="16" t="s">
        <v>21</v>
      </c>
      <c r="B24" s="18">
        <v>39194999.530000001</v>
      </c>
      <c r="C24" s="18">
        <v>40096506.590000004</v>
      </c>
      <c r="D24" s="18">
        <v>40196516.980000004</v>
      </c>
      <c r="E24" s="18">
        <v>40414058.039999999</v>
      </c>
      <c r="F24" s="18">
        <v>58571191.579999998</v>
      </c>
      <c r="G24" s="18">
        <v>41418147.270000003</v>
      </c>
      <c r="H24" s="18">
        <v>40873404.18</v>
      </c>
      <c r="I24" s="17">
        <v>40649420.339999996</v>
      </c>
      <c r="J24" s="18">
        <v>42240027.969999999</v>
      </c>
      <c r="K24" s="18">
        <v>40509466.589999996</v>
      </c>
      <c r="L24" s="18">
        <v>61018566.960000008</v>
      </c>
      <c r="M24" s="17">
        <v>40724655.719999999</v>
      </c>
      <c r="N24" s="45">
        <f t="shared" si="6"/>
        <v>525906961.75</v>
      </c>
      <c r="O24" s="17">
        <v>0</v>
      </c>
    </row>
    <row r="25" spans="1:15" ht="21" x14ac:dyDescent="0.25">
      <c r="A25" s="19" t="s">
        <v>22</v>
      </c>
      <c r="B25" s="18"/>
      <c r="C25" s="18"/>
      <c r="D25" s="18"/>
      <c r="E25" s="17"/>
      <c r="F25" s="18"/>
      <c r="G25" s="18">
        <v>14521.82</v>
      </c>
      <c r="H25" s="18"/>
      <c r="I25" s="17"/>
      <c r="J25" s="18"/>
      <c r="K25" s="18"/>
      <c r="L25" s="18"/>
      <c r="M25" s="17"/>
      <c r="N25" s="45">
        <f t="shared" si="6"/>
        <v>14521.82</v>
      </c>
      <c r="O25" s="17">
        <v>0</v>
      </c>
    </row>
    <row r="26" spans="1:15" ht="13.2" x14ac:dyDescent="0.25">
      <c r="A26" s="16" t="s">
        <v>23</v>
      </c>
      <c r="B26" s="18"/>
      <c r="C26" s="18"/>
      <c r="D26" s="18"/>
      <c r="E26" s="17"/>
      <c r="F26" s="18"/>
      <c r="G26" s="18"/>
      <c r="H26" s="18"/>
      <c r="I26" s="17"/>
      <c r="J26" s="18"/>
      <c r="K26" s="18"/>
      <c r="L26" s="18"/>
      <c r="M26" s="17"/>
      <c r="N26" s="45"/>
      <c r="O26" s="17">
        <v>0</v>
      </c>
    </row>
    <row r="27" spans="1:15" ht="11.25" customHeight="1" x14ac:dyDescent="0.25">
      <c r="A27" s="15" t="s">
        <v>24</v>
      </c>
      <c r="B27" s="36">
        <f t="shared" ref="B27:I27" si="9">SUM(B28:B31)</f>
        <v>2268678.09</v>
      </c>
      <c r="C27" s="36">
        <f t="shared" si="9"/>
        <v>3807348.07</v>
      </c>
      <c r="D27" s="36">
        <f t="shared" si="9"/>
        <v>1561095.48</v>
      </c>
      <c r="E27" s="36">
        <f t="shared" si="9"/>
        <v>112522468.73999999</v>
      </c>
      <c r="F27" s="36">
        <f t="shared" si="9"/>
        <v>112046410.02</v>
      </c>
      <c r="G27" s="36">
        <f t="shared" si="9"/>
        <v>26853389.68</v>
      </c>
      <c r="H27" s="36">
        <f t="shared" si="9"/>
        <v>1906669.7400000002</v>
      </c>
      <c r="I27" s="36">
        <f t="shared" si="9"/>
        <v>1023514.52</v>
      </c>
      <c r="J27" s="36">
        <f t="shared" ref="J27:M27" si="10">SUM(J28:J31)</f>
        <v>9459310.5</v>
      </c>
      <c r="K27" s="36">
        <f t="shared" si="10"/>
        <v>25752434.98</v>
      </c>
      <c r="L27" s="36">
        <f t="shared" si="10"/>
        <v>1825955.7500000002</v>
      </c>
      <c r="M27" s="36">
        <f t="shared" si="10"/>
        <v>1847283.52</v>
      </c>
      <c r="N27" s="45">
        <f t="shared" si="6"/>
        <v>300874559.09000003</v>
      </c>
      <c r="O27" s="36">
        <v>0</v>
      </c>
    </row>
    <row r="28" spans="1:15" ht="11.25" customHeight="1" x14ac:dyDescent="0.25">
      <c r="A28" s="20" t="s">
        <v>25</v>
      </c>
      <c r="B28" s="18">
        <v>349094.47</v>
      </c>
      <c r="C28" s="18">
        <v>725724.87</v>
      </c>
      <c r="D28" s="18">
        <v>463107.08</v>
      </c>
      <c r="E28" s="18">
        <v>643836.75</v>
      </c>
      <c r="F28" s="18">
        <v>742084.49</v>
      </c>
      <c r="G28" s="18">
        <v>901094.68</v>
      </c>
      <c r="H28" s="18">
        <v>1595471.12</v>
      </c>
      <c r="I28" s="17">
        <v>464304.52</v>
      </c>
      <c r="J28" s="18">
        <v>551606.06999999995</v>
      </c>
      <c r="K28" s="18">
        <v>577157.18999999994</v>
      </c>
      <c r="L28" s="18">
        <v>371107.05</v>
      </c>
      <c r="M28" s="17">
        <v>573762.11</v>
      </c>
      <c r="N28" s="45">
        <f t="shared" si="6"/>
        <v>7958350.4000000004</v>
      </c>
      <c r="O28" s="17">
        <v>0</v>
      </c>
    </row>
    <row r="29" spans="1:15" ht="11.25" customHeight="1" x14ac:dyDescent="0.25">
      <c r="A29" s="20" t="s">
        <v>26</v>
      </c>
      <c r="B29" s="18"/>
      <c r="C29" s="18"/>
      <c r="D29" s="18"/>
      <c r="E29" s="18"/>
      <c r="F29" s="18"/>
      <c r="G29" s="18"/>
      <c r="H29" s="18"/>
      <c r="I29" s="17"/>
      <c r="J29" s="18"/>
      <c r="K29" s="18"/>
      <c r="L29" s="18"/>
      <c r="M29" s="17"/>
      <c r="N29" s="45">
        <f t="shared" si="6"/>
        <v>0</v>
      </c>
      <c r="O29" s="17">
        <v>0</v>
      </c>
    </row>
    <row r="30" spans="1:15" ht="11.25" customHeight="1" x14ac:dyDescent="0.25">
      <c r="A30" s="20" t="s">
        <v>27</v>
      </c>
      <c r="B30" s="18">
        <v>1919583.6199999999</v>
      </c>
      <c r="C30" s="18">
        <v>3081623.1999999997</v>
      </c>
      <c r="D30" s="18">
        <v>1097988.3999999999</v>
      </c>
      <c r="E30" s="18">
        <v>884028.99999999988</v>
      </c>
      <c r="F30" s="18">
        <v>750731.6100000001</v>
      </c>
      <c r="G30" s="18">
        <v>652295</v>
      </c>
      <c r="H30" s="18">
        <v>311198.62</v>
      </c>
      <c r="I30" s="17">
        <v>559210</v>
      </c>
      <c r="J30" s="18">
        <v>8907704.4299999997</v>
      </c>
      <c r="K30" s="18">
        <v>25175277.789999999</v>
      </c>
      <c r="L30" s="18">
        <v>1454848.7000000002</v>
      </c>
      <c r="M30" s="17">
        <v>1273521.4099999999</v>
      </c>
      <c r="N30" s="45">
        <f t="shared" si="6"/>
        <v>46068011.780000001</v>
      </c>
      <c r="O30" s="17">
        <v>0</v>
      </c>
    </row>
    <row r="31" spans="1:15" ht="11.25" customHeight="1" x14ac:dyDescent="0.25">
      <c r="A31" s="21" t="s">
        <v>28</v>
      </c>
      <c r="B31" s="22"/>
      <c r="C31" s="22"/>
      <c r="D31" s="22"/>
      <c r="E31" s="18">
        <v>110994602.98999999</v>
      </c>
      <c r="F31" s="18">
        <v>110553593.92</v>
      </c>
      <c r="G31" s="18">
        <v>25300000</v>
      </c>
      <c r="H31" s="18"/>
      <c r="I31" s="17"/>
      <c r="J31" s="18"/>
      <c r="K31" s="18"/>
      <c r="L31" s="18"/>
      <c r="M31" s="17"/>
      <c r="N31" s="45">
        <f t="shared" si="6"/>
        <v>246848196.91</v>
      </c>
      <c r="O31" s="17">
        <v>0</v>
      </c>
    </row>
    <row r="32" spans="1:15" ht="11.25" customHeight="1" x14ac:dyDescent="0.25">
      <c r="A32" s="23" t="s">
        <v>29</v>
      </c>
      <c r="B32" s="37">
        <f t="shared" ref="B32:I32" si="11">B18-B27</f>
        <v>346123500.97000009</v>
      </c>
      <c r="C32" s="37">
        <f t="shared" si="11"/>
        <v>330866392.05000001</v>
      </c>
      <c r="D32" s="37">
        <f t="shared" si="11"/>
        <v>333389831.52999997</v>
      </c>
      <c r="E32" s="46">
        <f t="shared" si="11"/>
        <v>227043453.49000001</v>
      </c>
      <c r="F32" s="46">
        <f t="shared" si="11"/>
        <v>372754493.00999999</v>
      </c>
      <c r="G32" s="46">
        <f t="shared" si="11"/>
        <v>313308698.75</v>
      </c>
      <c r="H32" s="46">
        <f t="shared" si="11"/>
        <v>335947089.20000005</v>
      </c>
      <c r="I32" s="46">
        <f t="shared" si="11"/>
        <v>336932343.59000003</v>
      </c>
      <c r="J32" s="46">
        <f t="shared" ref="J32:O32" si="12">J18-J27</f>
        <v>346357200.81</v>
      </c>
      <c r="K32" s="46">
        <f t="shared" si="12"/>
        <v>374754858.05999994</v>
      </c>
      <c r="L32" s="46">
        <f t="shared" si="12"/>
        <v>519305329.43000001</v>
      </c>
      <c r="M32" s="46">
        <f t="shared" si="12"/>
        <v>342141670.02999997</v>
      </c>
      <c r="N32" s="47">
        <f t="shared" si="12"/>
        <v>4178924860.9200001</v>
      </c>
      <c r="O32" s="48">
        <f t="shared" si="12"/>
        <v>4333444.7</v>
      </c>
    </row>
    <row r="33" spans="1:15" ht="11.25" customHeight="1" x14ac:dyDescent="0.2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11.25" customHeight="1" x14ac:dyDescent="0.25">
      <c r="A34" s="33" t="s">
        <v>30</v>
      </c>
      <c r="B34" s="101" t="s">
        <v>31</v>
      </c>
      <c r="C34" s="102"/>
      <c r="D34" s="102"/>
      <c r="E34" s="102"/>
      <c r="F34" s="102"/>
      <c r="G34" s="102"/>
      <c r="H34" s="102"/>
      <c r="I34" s="101" t="s">
        <v>32</v>
      </c>
      <c r="J34" s="102"/>
      <c r="K34" s="102"/>
      <c r="L34" s="102"/>
      <c r="M34" s="102"/>
      <c r="N34" s="102"/>
      <c r="O34" s="103"/>
    </row>
    <row r="35" spans="1:15" ht="11.25" customHeight="1" x14ac:dyDescent="0.25">
      <c r="A35" s="24" t="s">
        <v>33</v>
      </c>
      <c r="B35" s="28"/>
      <c r="C35" s="27"/>
      <c r="D35" s="29"/>
      <c r="E35" s="29"/>
      <c r="F35" s="29"/>
      <c r="G35" s="29"/>
      <c r="H35" s="30">
        <v>1430035654000</v>
      </c>
      <c r="I35" s="95" t="s">
        <v>34</v>
      </c>
      <c r="J35" s="96"/>
      <c r="K35" s="96"/>
      <c r="L35" s="96"/>
      <c r="M35" s="96"/>
      <c r="N35" s="96"/>
      <c r="O35" s="97"/>
    </row>
    <row r="36" spans="1:15" ht="13.2" x14ac:dyDescent="0.25">
      <c r="A36" s="31" t="s">
        <v>35</v>
      </c>
      <c r="B36" s="33"/>
      <c r="C36" s="32"/>
      <c r="D36" s="34"/>
      <c r="E36" s="34"/>
      <c r="F36" s="34"/>
      <c r="G36" s="34"/>
      <c r="H36" s="41">
        <f>N32+O32</f>
        <v>4183258305.6199999</v>
      </c>
      <c r="I36" s="86">
        <f>H36/H35</f>
        <v>2.9252825227950576E-3</v>
      </c>
      <c r="J36" s="87"/>
      <c r="K36" s="87"/>
      <c r="L36" s="87"/>
      <c r="M36" s="87"/>
      <c r="N36" s="87"/>
      <c r="O36" s="88"/>
    </row>
    <row r="37" spans="1:15" ht="11.25" customHeight="1" x14ac:dyDescent="0.25">
      <c r="A37" s="24" t="s">
        <v>36</v>
      </c>
      <c r="B37" s="24"/>
      <c r="C37" s="25"/>
      <c r="D37" s="25"/>
      <c r="E37" s="25"/>
      <c r="F37" s="25"/>
      <c r="G37" s="25"/>
      <c r="H37" s="30">
        <f>H35*I37</f>
        <v>12298306624.4</v>
      </c>
      <c r="I37" s="89">
        <v>8.6E-3</v>
      </c>
      <c r="J37" s="90"/>
      <c r="K37" s="90"/>
      <c r="L37" s="90"/>
      <c r="M37" s="90"/>
      <c r="N37" s="90"/>
      <c r="O37" s="91"/>
    </row>
    <row r="38" spans="1:15" ht="11.25" customHeight="1" x14ac:dyDescent="0.25">
      <c r="A38" s="24" t="s">
        <v>37</v>
      </c>
      <c r="B38" s="24"/>
      <c r="C38" s="25"/>
      <c r="D38" s="25"/>
      <c r="E38" s="25"/>
      <c r="F38" s="25"/>
      <c r="G38" s="25"/>
      <c r="H38" s="30">
        <f>H35*I38</f>
        <v>11683391293.18</v>
      </c>
      <c r="I38" s="92">
        <f>I37*0.95</f>
        <v>8.1700000000000002E-3</v>
      </c>
      <c r="J38" s="93"/>
      <c r="K38" s="93"/>
      <c r="L38" s="93"/>
      <c r="M38" s="93"/>
      <c r="N38" s="93"/>
      <c r="O38" s="94"/>
    </row>
    <row r="39" spans="1:15" ht="11.25" customHeight="1" x14ac:dyDescent="0.25">
      <c r="A39" s="24" t="s">
        <v>38</v>
      </c>
      <c r="B39" s="24"/>
      <c r="C39" s="25"/>
      <c r="D39" s="25"/>
      <c r="E39" s="25"/>
      <c r="F39" s="25"/>
      <c r="G39" s="25"/>
      <c r="H39" s="30">
        <f>H35*I39</f>
        <v>11068475961.960001</v>
      </c>
      <c r="I39" s="92">
        <f>I37*0.9</f>
        <v>7.7400000000000004E-3</v>
      </c>
      <c r="J39" s="93"/>
      <c r="K39" s="93"/>
      <c r="L39" s="93"/>
      <c r="M39" s="93"/>
      <c r="N39" s="93"/>
      <c r="O39" s="94"/>
    </row>
    <row r="40" spans="1:15" ht="11.25" customHeight="1" x14ac:dyDescent="0.25">
      <c r="A40" s="35" t="s">
        <v>99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22.5" customHeight="1" x14ac:dyDescent="0.25">
      <c r="A41" s="85" t="s">
        <v>39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</row>
    <row r="42" spans="1:15" ht="11.25" customHeight="1" x14ac:dyDescent="0.25">
      <c r="A42" s="85" t="s">
        <v>40</v>
      </c>
      <c r="B42" s="85"/>
      <c r="C42" s="8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6" spans="1:15" ht="11.25" customHeight="1" x14ac:dyDescent="0.25">
      <c r="A46" s="42" t="s">
        <v>47</v>
      </c>
    </row>
    <row r="47" spans="1:15" ht="11.25" customHeight="1" x14ac:dyDescent="0.25">
      <c r="A47" s="42" t="s">
        <v>48</v>
      </c>
    </row>
    <row r="48" spans="1:15" ht="11.25" customHeight="1" x14ac:dyDescent="0.25">
      <c r="A48" s="43"/>
    </row>
    <row r="49" spans="1:1" ht="11.25" customHeight="1" x14ac:dyDescent="0.25">
      <c r="A49" s="43"/>
    </row>
    <row r="50" spans="1:1" ht="11.25" customHeight="1" x14ac:dyDescent="0.25">
      <c r="A50" s="43"/>
    </row>
    <row r="51" spans="1:1" ht="11.25" customHeight="1" x14ac:dyDescent="0.25">
      <c r="A51" s="43"/>
    </row>
    <row r="52" spans="1:1" ht="11.25" customHeight="1" x14ac:dyDescent="0.25">
      <c r="A52" s="43" t="s">
        <v>49</v>
      </c>
    </row>
    <row r="53" spans="1:1" ht="11.25" customHeight="1" x14ac:dyDescent="0.25">
      <c r="A53" s="44" t="s">
        <v>50</v>
      </c>
    </row>
  </sheetData>
  <mergeCells count="30">
    <mergeCell ref="A8:O8"/>
    <mergeCell ref="A3:O3"/>
    <mergeCell ref="A4:O4"/>
    <mergeCell ref="A5:O5"/>
    <mergeCell ref="A6:O6"/>
    <mergeCell ref="A7:O7"/>
    <mergeCell ref="B11:O11"/>
    <mergeCell ref="B12:O12"/>
    <mergeCell ref="B13:N13"/>
    <mergeCell ref="F14:F17"/>
    <mergeCell ref="G14:G17"/>
    <mergeCell ref="H14:H17"/>
    <mergeCell ref="I14:I17"/>
    <mergeCell ref="I35:O35"/>
    <mergeCell ref="A41:O41"/>
    <mergeCell ref="J14:J17"/>
    <mergeCell ref="K14:K17"/>
    <mergeCell ref="L14:L17"/>
    <mergeCell ref="M14:M17"/>
    <mergeCell ref="B34:H34"/>
    <mergeCell ref="I34:O34"/>
    <mergeCell ref="B14:B17"/>
    <mergeCell ref="C14:C17"/>
    <mergeCell ref="D14:D17"/>
    <mergeCell ref="E14:E17"/>
    <mergeCell ref="A42:C42"/>
    <mergeCell ref="I36:O36"/>
    <mergeCell ref="I37:O37"/>
    <mergeCell ref="I38:O38"/>
    <mergeCell ref="I39:O39"/>
  </mergeCells>
  <phoneticPr fontId="8" type="noConversion"/>
  <pageMargins left="0.51181102362204722" right="0.51181102362204722" top="0.78740157480314965" bottom="0.78740157480314965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showGridLines="0" topLeftCell="A11" zoomScaleNormal="100" zoomScaleSheetLayoutView="100" workbookViewId="0">
      <selection activeCell="J18" sqref="J18:J19"/>
    </sheetView>
  </sheetViews>
  <sheetFormatPr defaultColWidth="9.109375" defaultRowHeight="11.25" customHeight="1" x14ac:dyDescent="0.2"/>
  <cols>
    <col min="1" max="1" width="46.109375" style="2" customWidth="1"/>
    <col min="2" max="2" width="16.5546875" style="2" customWidth="1"/>
    <col min="3" max="5" width="12.6640625" style="2" customWidth="1"/>
    <col min="6" max="6" width="11.33203125" style="2" customWidth="1"/>
    <col min="7" max="7" width="19.6640625" style="2" customWidth="1"/>
    <col min="8" max="8" width="14.6640625" style="2" customWidth="1"/>
    <col min="9" max="10" width="16.5546875" style="2" customWidth="1"/>
    <col min="11" max="16384" width="9.109375" style="2"/>
  </cols>
  <sheetData>
    <row r="1" spans="1:10" ht="15.6" x14ac:dyDescent="0.3">
      <c r="A1" s="129" t="s">
        <v>60</v>
      </c>
      <c r="B1" s="129"/>
      <c r="C1" s="129"/>
      <c r="D1" s="129"/>
      <c r="E1" s="129"/>
      <c r="F1" s="129"/>
      <c r="G1" s="129"/>
    </row>
    <row r="2" spans="1:10" ht="11.25" customHeight="1" x14ac:dyDescent="0.2">
      <c r="A2" s="113"/>
      <c r="B2" s="113"/>
      <c r="C2" s="113"/>
      <c r="D2" s="113"/>
      <c r="E2" s="113"/>
      <c r="F2" s="113"/>
      <c r="G2" s="113"/>
    </row>
    <row r="3" spans="1:10" ht="11.25" customHeight="1" x14ac:dyDescent="0.2">
      <c r="A3" s="113" t="s">
        <v>45</v>
      </c>
      <c r="B3" s="113"/>
      <c r="C3" s="113"/>
      <c r="D3" s="113"/>
      <c r="E3" s="113"/>
      <c r="F3" s="113"/>
      <c r="G3" s="113"/>
    </row>
    <row r="4" spans="1:10" ht="11.25" customHeight="1" x14ac:dyDescent="0.2">
      <c r="A4" s="113" t="s">
        <v>46</v>
      </c>
      <c r="B4" s="113"/>
      <c r="C4" s="113"/>
      <c r="D4" s="113"/>
      <c r="E4" s="113"/>
      <c r="F4" s="113"/>
      <c r="G4" s="113"/>
    </row>
    <row r="5" spans="1:10" ht="11.25" customHeight="1" x14ac:dyDescent="0.2">
      <c r="A5" s="50" t="s">
        <v>1</v>
      </c>
      <c r="B5" s="50"/>
      <c r="C5" s="50"/>
      <c r="D5" s="50"/>
      <c r="E5" s="50"/>
      <c r="F5" s="50"/>
      <c r="G5" s="50"/>
    </row>
    <row r="6" spans="1:10" ht="11.25" customHeight="1" x14ac:dyDescent="0.2">
      <c r="A6" s="114" t="s">
        <v>61</v>
      </c>
      <c r="B6" s="114"/>
      <c r="C6" s="114"/>
      <c r="D6" s="114"/>
      <c r="E6" s="114"/>
      <c r="F6" s="114"/>
      <c r="G6" s="114"/>
    </row>
    <row r="7" spans="1:10" ht="11.25" customHeight="1" x14ac:dyDescent="0.2">
      <c r="A7" s="113" t="s">
        <v>3</v>
      </c>
      <c r="B7" s="113"/>
      <c r="C7" s="113"/>
      <c r="D7" s="113"/>
      <c r="E7" s="113"/>
      <c r="F7" s="113"/>
      <c r="G7" s="113"/>
    </row>
    <row r="8" spans="1:10" ht="11.25" customHeight="1" x14ac:dyDescent="0.2">
      <c r="A8" s="113" t="s">
        <v>59</v>
      </c>
      <c r="B8" s="113"/>
      <c r="C8" s="113"/>
      <c r="D8" s="113"/>
      <c r="E8" s="113"/>
      <c r="F8" s="113"/>
      <c r="G8" s="113"/>
    </row>
    <row r="9" spans="1:10" ht="11.25" customHeight="1" x14ac:dyDescent="0.2">
      <c r="A9" s="120"/>
      <c r="B9" s="120"/>
      <c r="C9" s="120"/>
      <c r="D9" s="120"/>
      <c r="E9" s="120"/>
      <c r="F9" s="120"/>
      <c r="G9" s="120"/>
    </row>
    <row r="10" spans="1:10" ht="11.25" customHeight="1" x14ac:dyDescent="0.2">
      <c r="A10" s="121" t="s">
        <v>62</v>
      </c>
      <c r="B10" s="121"/>
      <c r="C10" s="113"/>
      <c r="D10" s="50"/>
      <c r="E10" s="50"/>
      <c r="F10" s="50"/>
      <c r="I10" s="5"/>
      <c r="J10" s="5">
        <v>1</v>
      </c>
    </row>
    <row r="11" spans="1:10" ht="15" customHeight="1" x14ac:dyDescent="0.2">
      <c r="A11" s="122" t="s">
        <v>63</v>
      </c>
      <c r="B11" s="117" t="s">
        <v>64</v>
      </c>
      <c r="C11" s="124" t="s">
        <v>65</v>
      </c>
      <c r="D11" s="125"/>
      <c r="E11" s="125"/>
      <c r="F11" s="126"/>
      <c r="G11" s="127" t="s">
        <v>66</v>
      </c>
      <c r="H11" s="115" t="s">
        <v>67</v>
      </c>
      <c r="I11" s="115" t="s">
        <v>68</v>
      </c>
      <c r="J11" s="117" t="s">
        <v>69</v>
      </c>
    </row>
    <row r="12" spans="1:10" ht="24.9" customHeight="1" x14ac:dyDescent="0.2">
      <c r="A12" s="123"/>
      <c r="B12" s="118"/>
      <c r="C12" s="119" t="s">
        <v>70</v>
      </c>
      <c r="D12" s="119"/>
      <c r="E12" s="117" t="s">
        <v>71</v>
      </c>
      <c r="F12" s="117" t="s">
        <v>72</v>
      </c>
      <c r="G12" s="128"/>
      <c r="H12" s="116"/>
      <c r="I12" s="116"/>
      <c r="J12" s="118"/>
    </row>
    <row r="13" spans="1:10" ht="49.5" customHeight="1" x14ac:dyDescent="0.2">
      <c r="A13" s="123"/>
      <c r="B13" s="118"/>
      <c r="C13" s="51" t="s">
        <v>73</v>
      </c>
      <c r="D13" s="51" t="s">
        <v>74</v>
      </c>
      <c r="E13" s="118"/>
      <c r="F13" s="118"/>
      <c r="G13" s="128"/>
      <c r="H13" s="116"/>
      <c r="I13" s="116"/>
      <c r="J13" s="118"/>
    </row>
    <row r="14" spans="1:10" ht="15.75" customHeight="1" x14ac:dyDescent="0.2">
      <c r="A14" s="123"/>
      <c r="B14" s="52" t="s">
        <v>13</v>
      </c>
      <c r="C14" s="53" t="s">
        <v>14</v>
      </c>
      <c r="D14" s="53" t="s">
        <v>75</v>
      </c>
      <c r="E14" s="54" t="s">
        <v>76</v>
      </c>
      <c r="F14" s="55" t="s">
        <v>77</v>
      </c>
      <c r="G14" s="56" t="s">
        <v>78</v>
      </c>
      <c r="H14" s="54" t="s">
        <v>79</v>
      </c>
      <c r="I14" s="57"/>
      <c r="J14" s="53" t="s">
        <v>80</v>
      </c>
    </row>
    <row r="15" spans="1:10" ht="11.25" customHeight="1" x14ac:dyDescent="0.2">
      <c r="A15" s="61" t="s">
        <v>81</v>
      </c>
      <c r="B15" s="58">
        <f t="shared" ref="B15:J15" si="0">SUM(B16)</f>
        <v>1216103145.3499999</v>
      </c>
      <c r="C15" s="58">
        <f t="shared" si="0"/>
        <v>9212491.5399999991</v>
      </c>
      <c r="D15" s="58">
        <f t="shared" si="0"/>
        <v>87730631.260000005</v>
      </c>
      <c r="E15" s="58">
        <f t="shared" si="0"/>
        <v>43176334.329999998</v>
      </c>
      <c r="F15" s="58">
        <f t="shared" si="0"/>
        <v>7933144.5100000203</v>
      </c>
      <c r="G15" s="58">
        <f t="shared" si="0"/>
        <v>1068050543.7099999</v>
      </c>
      <c r="H15" s="58">
        <f t="shared" si="0"/>
        <v>118534479.73999999</v>
      </c>
      <c r="I15" s="58">
        <f t="shared" si="0"/>
        <v>0</v>
      </c>
      <c r="J15" s="58">
        <f t="shared" si="0"/>
        <v>949516063.96999991</v>
      </c>
    </row>
    <row r="16" spans="1:10" ht="11.25" customHeight="1" x14ac:dyDescent="0.2">
      <c r="A16" s="62" t="s">
        <v>93</v>
      </c>
      <c r="B16" s="67">
        <v>1216103145.3499999</v>
      </c>
      <c r="C16" s="67">
        <v>9212491.5399999991</v>
      </c>
      <c r="D16" s="67">
        <v>87730631.260000005</v>
      </c>
      <c r="E16" s="67">
        <v>43176334.329999998</v>
      </c>
      <c r="F16" s="67">
        <v>7933144.5100000203</v>
      </c>
      <c r="G16" s="68">
        <f>B16-(C16+D16+E16+F16)</f>
        <v>1068050543.7099999</v>
      </c>
      <c r="H16" s="59">
        <v>118534479.73999999</v>
      </c>
      <c r="I16" s="60">
        <v>0</v>
      </c>
      <c r="J16" s="59">
        <f>G16-H16</f>
        <v>949516063.96999991</v>
      </c>
    </row>
    <row r="17" spans="1:10" ht="11.25" customHeight="1" x14ac:dyDescent="0.2">
      <c r="A17" s="61" t="s">
        <v>82</v>
      </c>
      <c r="B17" s="69">
        <f t="shared" ref="B17:J17" si="1">SUM(B18:B26)</f>
        <v>359021183.25999999</v>
      </c>
      <c r="C17" s="69">
        <f t="shared" si="1"/>
        <v>84362.77</v>
      </c>
      <c r="D17" s="69">
        <f t="shared" si="1"/>
        <v>9413922.2300000004</v>
      </c>
      <c r="E17" s="69">
        <f t="shared" si="1"/>
        <v>33950.99</v>
      </c>
      <c r="F17" s="69">
        <f t="shared" si="1"/>
        <v>52846336.629999995</v>
      </c>
      <c r="G17" s="69">
        <f t="shared" si="1"/>
        <v>296642610.63999999</v>
      </c>
      <c r="H17" s="69">
        <f t="shared" si="1"/>
        <v>2161137.21</v>
      </c>
      <c r="I17" s="69">
        <f t="shared" si="1"/>
        <v>0</v>
      </c>
      <c r="J17" s="69">
        <f t="shared" si="1"/>
        <v>294481473.43000001</v>
      </c>
    </row>
    <row r="18" spans="1:10" ht="11.25" customHeight="1" x14ac:dyDescent="0.2">
      <c r="A18" s="70" t="s">
        <v>100</v>
      </c>
      <c r="B18" s="71">
        <v>61602706.409999996</v>
      </c>
      <c r="C18" s="71">
        <v>24704.23</v>
      </c>
      <c r="D18" s="71">
        <v>9377917.9000000004</v>
      </c>
      <c r="E18" s="71">
        <v>0</v>
      </c>
      <c r="F18" s="71">
        <v>0</v>
      </c>
      <c r="G18" s="71">
        <f t="shared" ref="G18:G26" si="2">B18-(C18+D18+E18+F18)</f>
        <v>52200084.279999994</v>
      </c>
      <c r="H18" s="71">
        <v>0</v>
      </c>
      <c r="I18" s="71">
        <v>0</v>
      </c>
      <c r="J18" s="71">
        <f t="shared" ref="J18:J26" si="3">G18-H18</f>
        <v>52200084.279999994</v>
      </c>
    </row>
    <row r="19" spans="1:10" ht="11.25" customHeight="1" x14ac:dyDescent="0.2">
      <c r="A19" s="70" t="s">
        <v>83</v>
      </c>
      <c r="B19" s="71">
        <v>169681.97</v>
      </c>
      <c r="C19" s="71">
        <v>0</v>
      </c>
      <c r="D19" s="71">
        <v>1016.69</v>
      </c>
      <c r="E19" s="71">
        <v>0</v>
      </c>
      <c r="F19" s="71">
        <v>54128.76</v>
      </c>
      <c r="G19" s="71">
        <f t="shared" si="2"/>
        <v>114536.51999999999</v>
      </c>
      <c r="H19" s="71">
        <v>0</v>
      </c>
      <c r="I19" s="71">
        <v>0</v>
      </c>
      <c r="J19" s="71">
        <f t="shared" si="3"/>
        <v>114536.51999999999</v>
      </c>
    </row>
    <row r="20" spans="1:10" ht="11.25" customHeight="1" x14ac:dyDescent="0.2">
      <c r="A20" s="70" t="s">
        <v>84</v>
      </c>
      <c r="B20" s="71">
        <v>244456587.00999999</v>
      </c>
      <c r="C20" s="71">
        <v>59658.54</v>
      </c>
      <c r="D20" s="71">
        <v>34987.64</v>
      </c>
      <c r="E20" s="71">
        <v>33950.99</v>
      </c>
      <c r="F20" s="71">
        <v>0</v>
      </c>
      <c r="G20" s="71">
        <f t="shared" si="2"/>
        <v>244327989.84</v>
      </c>
      <c r="H20" s="71">
        <v>2161137.21</v>
      </c>
      <c r="I20" s="71">
        <v>0</v>
      </c>
      <c r="J20" s="71">
        <f t="shared" si="3"/>
        <v>242166852.63</v>
      </c>
    </row>
    <row r="21" spans="1:10" ht="11.25" customHeight="1" x14ac:dyDescent="0.2">
      <c r="A21" s="70" t="s">
        <v>85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1">
        <f t="shared" si="2"/>
        <v>0</v>
      </c>
      <c r="H21" s="71">
        <v>0</v>
      </c>
      <c r="I21" s="71">
        <v>0</v>
      </c>
      <c r="J21" s="71">
        <f t="shared" si="3"/>
        <v>0</v>
      </c>
    </row>
    <row r="22" spans="1:10" ht="11.25" customHeight="1" x14ac:dyDescent="0.2">
      <c r="A22" s="70" t="s">
        <v>86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f t="shared" si="2"/>
        <v>0</v>
      </c>
      <c r="H22" s="71">
        <v>0</v>
      </c>
      <c r="I22" s="71">
        <v>0</v>
      </c>
      <c r="J22" s="71">
        <f t="shared" si="3"/>
        <v>0</v>
      </c>
    </row>
    <row r="23" spans="1:10" ht="11.25" customHeight="1" x14ac:dyDescent="0.2">
      <c r="A23" s="70" t="s">
        <v>87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f t="shared" si="2"/>
        <v>0</v>
      </c>
      <c r="H23" s="71">
        <v>0</v>
      </c>
      <c r="I23" s="71">
        <v>0</v>
      </c>
      <c r="J23" s="71">
        <f t="shared" si="3"/>
        <v>0</v>
      </c>
    </row>
    <row r="24" spans="1:10" ht="11.25" customHeight="1" x14ac:dyDescent="0.2">
      <c r="A24" s="70" t="s">
        <v>88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f t="shared" si="2"/>
        <v>0</v>
      </c>
      <c r="H24" s="71">
        <v>0</v>
      </c>
      <c r="I24" s="71">
        <v>0</v>
      </c>
      <c r="J24" s="71">
        <f t="shared" si="3"/>
        <v>0</v>
      </c>
    </row>
    <row r="25" spans="1:10" ht="11.25" customHeight="1" x14ac:dyDescent="0.2">
      <c r="A25" s="70" t="s">
        <v>89</v>
      </c>
      <c r="B25" s="71">
        <v>52792207.869999997</v>
      </c>
      <c r="C25" s="71">
        <v>0</v>
      </c>
      <c r="D25" s="71">
        <v>0</v>
      </c>
      <c r="E25" s="71">
        <v>0</v>
      </c>
      <c r="F25" s="71">
        <v>52792207.869999997</v>
      </c>
      <c r="G25" s="71">
        <f t="shared" si="2"/>
        <v>0</v>
      </c>
      <c r="H25" s="71">
        <v>0</v>
      </c>
      <c r="I25" s="71">
        <v>0</v>
      </c>
      <c r="J25" s="71">
        <f t="shared" si="3"/>
        <v>0</v>
      </c>
    </row>
    <row r="26" spans="1:10" s="4" customFormat="1" ht="11.25" customHeight="1" x14ac:dyDescent="0.2">
      <c r="A26" s="72" t="s">
        <v>90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f t="shared" si="2"/>
        <v>0</v>
      </c>
      <c r="H26" s="71">
        <v>0</v>
      </c>
      <c r="I26" s="71">
        <v>0</v>
      </c>
      <c r="J26" s="71">
        <f t="shared" si="3"/>
        <v>0</v>
      </c>
    </row>
    <row r="27" spans="1:10" ht="11.25" customHeight="1" x14ac:dyDescent="0.2">
      <c r="A27" s="63" t="s">
        <v>91</v>
      </c>
      <c r="B27" s="73">
        <f t="shared" ref="B27:J27" si="4">B17+B15</f>
        <v>1575124328.6099999</v>
      </c>
      <c r="C27" s="73">
        <f t="shared" si="4"/>
        <v>9296854.3099999987</v>
      </c>
      <c r="D27" s="73">
        <f t="shared" si="4"/>
        <v>97144553.49000001</v>
      </c>
      <c r="E27" s="73">
        <f t="shared" si="4"/>
        <v>43210285.32</v>
      </c>
      <c r="F27" s="73">
        <f t="shared" si="4"/>
        <v>60779481.140000015</v>
      </c>
      <c r="G27" s="73">
        <f t="shared" si="4"/>
        <v>1364693154.3499999</v>
      </c>
      <c r="H27" s="73">
        <f t="shared" si="4"/>
        <v>120695616.94999999</v>
      </c>
      <c r="I27" s="73">
        <f t="shared" si="4"/>
        <v>0</v>
      </c>
      <c r="J27" s="73">
        <f t="shared" si="4"/>
        <v>1243997537.3999999</v>
      </c>
    </row>
    <row r="28" spans="1:10" ht="11.25" customHeight="1" x14ac:dyDescent="0.2">
      <c r="A28" s="35" t="s">
        <v>98</v>
      </c>
      <c r="B28" s="35"/>
      <c r="C28" s="35"/>
      <c r="D28" s="35"/>
      <c r="E28" s="35"/>
    </row>
    <row r="29" spans="1:10" ht="11.25" customHeight="1" x14ac:dyDescent="0.2">
      <c r="A29" s="113" t="s">
        <v>40</v>
      </c>
      <c r="B29" s="113"/>
      <c r="C29" s="113"/>
      <c r="D29" s="50"/>
      <c r="E29" s="50"/>
      <c r="F29" s="50"/>
      <c r="G29" s="50"/>
    </row>
    <row r="30" spans="1:10" ht="11.25" customHeight="1" x14ac:dyDescent="0.2">
      <c r="A30" s="2" t="s">
        <v>92</v>
      </c>
    </row>
    <row r="31" spans="1:10" ht="11.25" customHeight="1" x14ac:dyDescent="0.2">
      <c r="A31" s="66"/>
      <c r="B31" s="65"/>
      <c r="C31" s="64"/>
      <c r="D31" s="64"/>
      <c r="E31" s="64"/>
      <c r="F31" s="64"/>
    </row>
    <row r="33" spans="1:3" ht="11.25" customHeight="1" x14ac:dyDescent="0.25">
      <c r="A33" s="3"/>
      <c r="B33" s="3"/>
      <c r="C33" s="3"/>
    </row>
    <row r="34" spans="1:3" ht="11.25" customHeight="1" x14ac:dyDescent="0.25">
      <c r="A34" s="74" t="s">
        <v>94</v>
      </c>
      <c r="B34" s="3"/>
      <c r="C34" s="3"/>
    </row>
    <row r="35" spans="1:3" ht="11.25" customHeight="1" x14ac:dyDescent="0.25">
      <c r="A35" s="74" t="s">
        <v>95</v>
      </c>
      <c r="B35" s="3"/>
      <c r="C35" s="3"/>
    </row>
    <row r="36" spans="1:3" ht="11.25" customHeight="1" x14ac:dyDescent="0.25">
      <c r="A36" s="75"/>
      <c r="B36" s="3"/>
      <c r="C36" s="3"/>
    </row>
    <row r="37" spans="1:3" ht="11.25" customHeight="1" x14ac:dyDescent="0.25">
      <c r="A37" s="75"/>
      <c r="B37" s="3"/>
      <c r="C37" s="3"/>
    </row>
    <row r="38" spans="1:3" ht="11.25" customHeight="1" x14ac:dyDescent="0.25">
      <c r="A38" s="75"/>
      <c r="B38" s="3"/>
      <c r="C38" s="3"/>
    </row>
    <row r="39" spans="1:3" ht="11.25" customHeight="1" x14ac:dyDescent="0.25">
      <c r="A39" s="75"/>
      <c r="B39" s="3"/>
      <c r="C39" s="3"/>
    </row>
    <row r="40" spans="1:3" ht="11.25" customHeight="1" x14ac:dyDescent="0.25">
      <c r="A40" s="75" t="s">
        <v>96</v>
      </c>
      <c r="B40" s="3"/>
      <c r="C40" s="3"/>
    </row>
    <row r="41" spans="1:3" ht="11.25" customHeight="1" x14ac:dyDescent="0.25">
      <c r="A41" s="76" t="s">
        <v>97</v>
      </c>
      <c r="B41" s="3"/>
      <c r="C41" s="3"/>
    </row>
    <row r="42" spans="1:3" ht="11.25" customHeight="1" x14ac:dyDescent="0.25">
      <c r="A42" s="3"/>
      <c r="B42" s="3"/>
      <c r="C42" s="3"/>
    </row>
  </sheetData>
  <mergeCells count="20">
    <mergeCell ref="A7:G7"/>
    <mergeCell ref="A1:G1"/>
    <mergeCell ref="A2:G2"/>
    <mergeCell ref="A3:G3"/>
    <mergeCell ref="A4:G4"/>
    <mergeCell ref="A6:G6"/>
    <mergeCell ref="A8:G8"/>
    <mergeCell ref="A9:G9"/>
    <mergeCell ref="A10:C10"/>
    <mergeCell ref="A11:A14"/>
    <mergeCell ref="B11:B13"/>
    <mergeCell ref="C11:F11"/>
    <mergeCell ref="G11:G13"/>
    <mergeCell ref="A29:C29"/>
    <mergeCell ref="H11:H13"/>
    <mergeCell ref="I11:I13"/>
    <mergeCell ref="J11:J13"/>
    <mergeCell ref="C12:D12"/>
    <mergeCell ref="E12:E13"/>
    <mergeCell ref="F12:F13"/>
  </mergeCells>
  <pageMargins left="0.39370078740157483" right="0.39370078740157483" top="0.98425196850393704" bottom="0.98425196850393704" header="0" footer="0.19685039370078741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showGridLines="0" tabSelected="1" zoomScale="70" zoomScaleNormal="100" workbookViewId="0">
      <selection activeCell="B12" sqref="B12:C12"/>
    </sheetView>
  </sheetViews>
  <sheetFormatPr defaultColWidth="9.109375" defaultRowHeight="13.2" x14ac:dyDescent="0.25"/>
  <cols>
    <col min="1" max="1" width="63.109375" style="3" bestFit="1" customWidth="1"/>
    <col min="2" max="2" width="32.5546875" style="3" customWidth="1"/>
    <col min="3" max="3" width="40.5546875" style="3" bestFit="1" customWidth="1"/>
    <col min="4" max="16384" width="9.109375" style="3"/>
  </cols>
  <sheetData>
    <row r="1" spans="1:7" ht="15.6" x14ac:dyDescent="0.3">
      <c r="A1" s="1" t="s">
        <v>101</v>
      </c>
      <c r="B1" s="2"/>
      <c r="C1" s="2"/>
    </row>
    <row r="2" spans="1:7" x14ac:dyDescent="0.25">
      <c r="A2" s="4"/>
      <c r="B2" s="2"/>
      <c r="C2" s="2"/>
    </row>
    <row r="3" spans="1:7" x14ac:dyDescent="0.25">
      <c r="A3" s="113" t="s">
        <v>45</v>
      </c>
      <c r="B3" s="113"/>
      <c r="C3" s="113"/>
      <c r="D3" s="113"/>
      <c r="E3" s="113"/>
      <c r="F3" s="113"/>
      <c r="G3" s="113"/>
    </row>
    <row r="4" spans="1:7" x14ac:dyDescent="0.25">
      <c r="A4" s="113" t="s">
        <v>46</v>
      </c>
      <c r="B4" s="113"/>
      <c r="C4" s="113"/>
      <c r="D4" s="113"/>
      <c r="E4" s="113"/>
      <c r="F4" s="113"/>
      <c r="G4" s="113"/>
    </row>
    <row r="5" spans="1:7" x14ac:dyDescent="0.25">
      <c r="A5" s="113" t="s">
        <v>1</v>
      </c>
      <c r="B5" s="113"/>
      <c r="C5" s="113"/>
    </row>
    <row r="6" spans="1:7" x14ac:dyDescent="0.25">
      <c r="A6" s="114" t="s">
        <v>102</v>
      </c>
      <c r="B6" s="114"/>
      <c r="C6" s="114"/>
    </row>
    <row r="7" spans="1:7" x14ac:dyDescent="0.25">
      <c r="A7" s="113" t="s">
        <v>3</v>
      </c>
      <c r="B7" s="113"/>
      <c r="C7" s="113"/>
    </row>
    <row r="8" spans="1:7" x14ac:dyDescent="0.25">
      <c r="A8" s="113" t="s">
        <v>59</v>
      </c>
      <c r="B8" s="113"/>
      <c r="C8" s="113"/>
      <c r="D8" s="113"/>
      <c r="E8" s="113"/>
      <c r="F8" s="113"/>
      <c r="G8" s="113"/>
    </row>
    <row r="9" spans="1:7" x14ac:dyDescent="0.25">
      <c r="A9" s="78"/>
      <c r="B9" s="78"/>
      <c r="C9" s="78"/>
    </row>
    <row r="10" spans="1:7" x14ac:dyDescent="0.25">
      <c r="A10" s="2" t="s">
        <v>103</v>
      </c>
      <c r="B10" s="2"/>
      <c r="C10" s="5">
        <v>1</v>
      </c>
    </row>
    <row r="11" spans="1:7" x14ac:dyDescent="0.25">
      <c r="A11" s="32" t="s">
        <v>104</v>
      </c>
      <c r="B11" s="101" t="s">
        <v>105</v>
      </c>
      <c r="C11" s="102"/>
    </row>
    <row r="12" spans="1:7" x14ac:dyDescent="0.25">
      <c r="A12" s="25" t="s">
        <v>106</v>
      </c>
      <c r="B12" s="136">
        <f>'Anexo 1 Pessoal União'!H35</f>
        <v>1430035654000</v>
      </c>
      <c r="C12" s="137"/>
    </row>
    <row r="13" spans="1:7" x14ac:dyDescent="0.25">
      <c r="A13" s="2"/>
      <c r="B13" s="2"/>
      <c r="C13" s="5"/>
    </row>
    <row r="14" spans="1:7" x14ac:dyDescent="0.25">
      <c r="A14" s="77" t="s">
        <v>5</v>
      </c>
      <c r="B14" s="33" t="s">
        <v>31</v>
      </c>
      <c r="C14" s="33" t="s">
        <v>107</v>
      </c>
    </row>
    <row r="15" spans="1:7" x14ac:dyDescent="0.25">
      <c r="A15" s="79" t="s">
        <v>108</v>
      </c>
      <c r="B15" s="18">
        <f>'Anexo 1 Pessoal União'!H36</f>
        <v>4183258305.6199999</v>
      </c>
      <c r="C15" s="83">
        <f>B15/B12</f>
        <v>2.9252825227950576E-3</v>
      </c>
    </row>
    <row r="16" spans="1:7" x14ac:dyDescent="0.25">
      <c r="A16" s="79" t="s">
        <v>109</v>
      </c>
      <c r="B16" s="18">
        <f>'Anexo 1 Pessoal União'!H37</f>
        <v>12298306624.4</v>
      </c>
      <c r="C16" s="81">
        <v>8.6E-3</v>
      </c>
    </row>
    <row r="17" spans="1:3" x14ac:dyDescent="0.25">
      <c r="A17" s="79" t="s">
        <v>110</v>
      </c>
      <c r="B17" s="18">
        <f>'Anexo 1 Pessoal União'!H38</f>
        <v>11683391293.18</v>
      </c>
      <c r="C17" s="82">
        <v>8.1700000000000002E-3</v>
      </c>
    </row>
    <row r="18" spans="1:3" x14ac:dyDescent="0.25">
      <c r="A18" s="80" t="s">
        <v>111</v>
      </c>
      <c r="B18" s="22">
        <f>'Anexo 1 Pessoal União'!H39</f>
        <v>11068475961.960001</v>
      </c>
      <c r="C18" s="84">
        <v>7.7400000000000004E-3</v>
      </c>
    </row>
    <row r="19" spans="1:3" x14ac:dyDescent="0.25">
      <c r="A19" s="2"/>
      <c r="B19" s="2"/>
      <c r="C19" s="2"/>
    </row>
    <row r="20" spans="1:3" ht="12.75" customHeight="1" x14ac:dyDescent="0.25">
      <c r="A20" s="130" t="s">
        <v>112</v>
      </c>
      <c r="B20" s="132" t="s">
        <v>67</v>
      </c>
      <c r="C20" s="134" t="s">
        <v>69</v>
      </c>
    </row>
    <row r="21" spans="1:3" ht="16.5" customHeight="1" x14ac:dyDescent="0.25">
      <c r="A21" s="131"/>
      <c r="B21" s="133"/>
      <c r="C21" s="135" t="s">
        <v>113</v>
      </c>
    </row>
    <row r="22" spans="1:3" x14ac:dyDescent="0.25">
      <c r="A22" s="26" t="s">
        <v>114</v>
      </c>
      <c r="B22" s="22">
        <f>'Anexo 5 - Disp e RP Out Po'!H27</f>
        <v>120695616.94999999</v>
      </c>
      <c r="C22" s="22">
        <f>'Anexo 5 - Disp e RP Out Po'!J27</f>
        <v>1243997537.3999999</v>
      </c>
    </row>
    <row r="23" spans="1:3" x14ac:dyDescent="0.25">
      <c r="A23" s="35" t="s">
        <v>98</v>
      </c>
      <c r="B23" s="35"/>
      <c r="C23" s="35"/>
    </row>
    <row r="28" spans="1:3" x14ac:dyDescent="0.25">
      <c r="A28" s="42" t="s">
        <v>94</v>
      </c>
    </row>
    <row r="29" spans="1:3" x14ac:dyDescent="0.25">
      <c r="A29" s="42" t="s">
        <v>115</v>
      </c>
    </row>
    <row r="30" spans="1:3" x14ac:dyDescent="0.25">
      <c r="A30" s="43"/>
    </row>
    <row r="31" spans="1:3" x14ac:dyDescent="0.25">
      <c r="A31" s="43"/>
    </row>
    <row r="32" spans="1:3" x14ac:dyDescent="0.25">
      <c r="A32" s="43"/>
    </row>
    <row r="33" spans="1:1" x14ac:dyDescent="0.25">
      <c r="A33" s="43"/>
    </row>
    <row r="34" spans="1:1" x14ac:dyDescent="0.25">
      <c r="A34" s="43" t="s">
        <v>49</v>
      </c>
    </row>
    <row r="35" spans="1:1" x14ac:dyDescent="0.25">
      <c r="A35" s="44" t="s">
        <v>50</v>
      </c>
    </row>
  </sheetData>
  <mergeCells count="11">
    <mergeCell ref="B11:C11"/>
    <mergeCell ref="A20:A21"/>
    <mergeCell ref="B20:B21"/>
    <mergeCell ref="C20:C21"/>
    <mergeCell ref="A3:G3"/>
    <mergeCell ref="A4:G4"/>
    <mergeCell ref="A8:G8"/>
    <mergeCell ref="A5:C5"/>
    <mergeCell ref="A6:C6"/>
    <mergeCell ref="A7:C7"/>
    <mergeCell ref="B12:C12"/>
  </mergeCells>
  <pageMargins left="0.51181102362204722" right="0.51181102362204722" top="0.78740157480314965" bottom="0.78740157480314965" header="0.31496062992125984" footer="0.31496062992125984"/>
  <pageSetup paperSize="9" scale="99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Anexo 1 Pessoal União</vt:lpstr>
      <vt:lpstr>Anexo 5 - Disp e RP Out Po</vt:lpstr>
      <vt:lpstr>Anexo 6 - Simpl. Outros Poderes</vt:lpstr>
      <vt:lpstr>'Anexo 5 - Disp e RP Out Po'!Area_de_impressao</vt:lpstr>
      <vt:lpstr>'Anexo 6 - Simpl. Outros Poderes'!Area_de_impressao</vt:lpstr>
    </vt:vector>
  </TitlesOfParts>
  <Company>Senado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de Farias Brandão Matayoshi</dc:creator>
  <cp:lastModifiedBy>Carol ♡</cp:lastModifiedBy>
  <cp:lastPrinted>2025-01-20T15:16:56Z</cp:lastPrinted>
  <dcterms:created xsi:type="dcterms:W3CDTF">2024-05-16T13:41:03Z</dcterms:created>
  <dcterms:modified xsi:type="dcterms:W3CDTF">2025-02-03T12:22:14Z</dcterms:modified>
</cp:coreProperties>
</file>