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oisou\OneDrive\Área de Trabalho\"/>
    </mc:Choice>
  </mc:AlternateContent>
  <xr:revisionPtr revIDLastSave="0" documentId="13_ncr:1_{073900CE-CFF1-4545-9BA2-F6CDEA1C4C15}" xr6:coauthVersionLast="47" xr6:coauthVersionMax="47" xr10:uidLastSave="{00000000-0000-0000-0000-000000000000}"/>
  <bookViews>
    <workbookView xWindow="9288" yWindow="1656" windowWidth="15228" windowHeight="9324" tabRatio="549" activeTab="1" xr2:uid="{00000000-000D-0000-FFFF-FFFF00000000}"/>
  </bookViews>
  <sheets>
    <sheet name="Anexo 1 Pessoal União" sheetId="80" r:id="rId1"/>
    <sheet name="Anexo 5 - Disp e RP Out Po" sheetId="81" r:id="rId2"/>
    <sheet name="Anexo 6 - Simpl. Outros Poderes" sheetId="79" r:id="rId3"/>
  </sheets>
  <definedNames>
    <definedName name="Ações" localSheetId="0">#REF!</definedName>
    <definedName name="Ações" localSheetId="1">#REF!</definedName>
    <definedName name="Ações" localSheetId="2">#REF!</definedName>
    <definedName name="Ações">#REF!</definedName>
    <definedName name="Anexo1">#REF!,#REF!</definedName>
    <definedName name="_xlnm.Print_Area" localSheetId="1">'Anexo 5 - Disp e RP Out Po'!$A$1:$G$30</definedName>
    <definedName name="Cancela" localSheetId="0">#REF!,#REF!</definedName>
    <definedName name="Cancela" localSheetId="1">#REF!,#REF!</definedName>
    <definedName name="Cancela" localSheetId="2">#REF!,#REF!</definedName>
    <definedName name="Cancela">#REF!,#REF!</definedName>
    <definedName name="ClassPrevAtu" localSheetId="0">#REF!</definedName>
    <definedName name="ClassPrevAtu" localSheetId="1">#REF!</definedName>
    <definedName name="ClassPrevAtu" localSheetId="2">#REF!</definedName>
    <definedName name="ClassPrevAtu">#REF!</definedName>
    <definedName name="ClassPrevInicial" localSheetId="0">#REF!</definedName>
    <definedName name="ClassPrevInicial" localSheetId="1">#REF!</definedName>
    <definedName name="ClassPrevInicial" localSheetId="2">#REF!</definedName>
    <definedName name="ClassPrevInicial">#REF!</definedName>
    <definedName name="ClassRecAnt" localSheetId="0">#REF!</definedName>
    <definedName name="ClassRecAnt" localSheetId="1">#REF!</definedName>
    <definedName name="ClassRecAnt" localSheetId="2">#REF!</definedName>
    <definedName name="ClassRecAnt">#REF!</definedName>
    <definedName name="ClassRecBim" localSheetId="1">#REF!</definedName>
    <definedName name="ClassRecBim">#REF!</definedName>
    <definedName name="ClassRecNoBim" localSheetId="1">#REF!</definedName>
    <definedName name="ClassRecNoBim">#REF!</definedName>
    <definedName name="CritEx" localSheetId="1">#REF!</definedName>
    <definedName name="CritEx">#REF!</definedName>
    <definedName name="DespAcao" localSheetId="1">#REF!</definedName>
    <definedName name="DespAcao">#REF!</definedName>
    <definedName name="DespElem" localSheetId="1">#REF!</definedName>
    <definedName name="DespElem">#REF!</definedName>
    <definedName name="doExeAnt" localSheetId="1">#REF!</definedName>
    <definedName name="doExeAnt">#REF!</definedName>
    <definedName name="doExercicio" localSheetId="1">#REF!</definedName>
    <definedName name="doExercicio">#REF!</definedName>
    <definedName name="DotacaoAtualizada" localSheetId="1">#REF!</definedName>
    <definedName name="DotacaoAtualizada">#REF!</definedName>
    <definedName name="DotacaoInicial" localSheetId="1">#REF!</definedName>
    <definedName name="DotacaoInicial">#REF!</definedName>
    <definedName name="dsfrw" localSheetId="0">#REF!,#REF!</definedName>
    <definedName name="dsfrw" localSheetId="1">#REF!,#REF!</definedName>
    <definedName name="dsfrw" localSheetId="2">#REF!,#REF!</definedName>
    <definedName name="dsfrw">#REF!,#REF!</definedName>
    <definedName name="Elementos" localSheetId="0">#REF!</definedName>
    <definedName name="Elementos" localSheetId="1">#REF!</definedName>
    <definedName name="Elementos" localSheetId="2">#REF!</definedName>
    <definedName name="Elementos">#REF!</definedName>
    <definedName name="fdsafs" localSheetId="0">#REF!,#REF!</definedName>
    <definedName name="fdsafs" localSheetId="1">#REF!,#REF!</definedName>
    <definedName name="fdsafs" localSheetId="2">#REF!,#REF!</definedName>
    <definedName name="fdsafs">#REF!,#REF!</definedName>
    <definedName name="fdsf" localSheetId="0">#REF!</definedName>
    <definedName name="fdsf" localSheetId="1">#REF!</definedName>
    <definedName name="fdsf" localSheetId="2">#REF!</definedName>
    <definedName name="fdsf">#REF!</definedName>
    <definedName name="fhksjd" localSheetId="0">#REF!,#REF!</definedName>
    <definedName name="fhksjd" localSheetId="1">#REF!,#REF!</definedName>
    <definedName name="fhksjd" localSheetId="2">#REF!,#REF!</definedName>
    <definedName name="fhksjd">#REF!,#REF!</definedName>
    <definedName name="fsdfs" localSheetId="0">#REF!</definedName>
    <definedName name="fsdfs" localSheetId="1">#REF!</definedName>
    <definedName name="fsdfs" localSheetId="2">#REF!</definedName>
    <definedName name="fsdfs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LiqAteBimAnt" localSheetId="0">#REF!</definedName>
    <definedName name="LiqAteBimAnt" localSheetId="1">#REF!</definedName>
    <definedName name="LiqAteBimAnt" localSheetId="2">#REF!</definedName>
    <definedName name="LiqAteBimAnt">#REF!</definedName>
    <definedName name="LiqAteBimestre" localSheetId="0">#REF!</definedName>
    <definedName name="LiqAteBimestre" localSheetId="1">#REF!</definedName>
    <definedName name="LiqAteBimestre" localSheetId="2">#REF!</definedName>
    <definedName name="LiqAteBimestre">#REF!</definedName>
    <definedName name="LiqNoBim" localSheetId="0">#REF!</definedName>
    <definedName name="LiqNoBim" localSheetId="1">#REF!</definedName>
    <definedName name="LiqNoBim" localSheetId="2">#REF!</definedName>
    <definedName name="LiqNoBim">#REF!</definedName>
    <definedName name="Naturezas" localSheetId="1">#REF!</definedName>
    <definedName name="Naturezas">#REF!</definedName>
    <definedName name="nobo1" localSheetId="1">#REF!</definedName>
    <definedName name="nobo1">#REF!</definedName>
    <definedName name="Novo" localSheetId="1">#REF!</definedName>
    <definedName name="Novo">#REF!</definedName>
    <definedName name="Plan" localSheetId="1">#REF!</definedName>
    <definedName name="Plan">#REF!</definedName>
    <definedName name="Planilha" localSheetId="1">#REF!</definedName>
    <definedName name="Planilha">#REF!</definedName>
    <definedName name="Planilha_1" localSheetId="0">#REF!,#REF!</definedName>
    <definedName name="Planilha_1" localSheetId="1">#REF!,#REF!</definedName>
    <definedName name="Planilha_1" localSheetId="2">#REF!,#REF!</definedName>
    <definedName name="Planilha_1">#REF!,#REF!</definedName>
    <definedName name="Planilha_1ÁreaTotal" localSheetId="0">#REF!,#REF!</definedName>
    <definedName name="Planilha_1ÁreaTotal" localSheetId="1">#REF!,#REF!</definedName>
    <definedName name="Planilha_1ÁreaTotal">#REF!,#REF!</definedName>
    <definedName name="Planilha_1CabGráfico" localSheetId="0">#REF!</definedName>
    <definedName name="Planilha_1CabGráfico" localSheetId="1">#REF!</definedName>
    <definedName name="Planilha_1CabGráfico">#REF!</definedName>
    <definedName name="Planilha_1TítCols" localSheetId="0">#REF!,#REF!</definedName>
    <definedName name="Planilha_1TítCols" localSheetId="1">#REF!,#REF!</definedName>
    <definedName name="Planilha_1TítCols">#REF!,#REF!</definedName>
    <definedName name="Planilha_1TítLins" localSheetId="0">#REF!</definedName>
    <definedName name="Planilha_1TítLins" localSheetId="1">#REF!</definedName>
    <definedName name="Planilha_1TítLins">#REF!</definedName>
    <definedName name="Planilha_2ÁreaTotal" localSheetId="0">#REF!,#REF!</definedName>
    <definedName name="Planilha_2ÁreaTotal" localSheetId="1">#REF!,#REF!</definedName>
    <definedName name="Planilha_2ÁreaTotal">#REF!,#REF!</definedName>
    <definedName name="Planilha_2CabGráfico" localSheetId="0">#REF!</definedName>
    <definedName name="Planilha_2CabGráfico" localSheetId="1">#REF!</definedName>
    <definedName name="Planilha_2CabGráfico">#REF!</definedName>
    <definedName name="Planilha_2TítCols" localSheetId="0">#REF!,#REF!</definedName>
    <definedName name="Planilha_2TítCols" localSheetId="1">#REF!,#REF!</definedName>
    <definedName name="Planilha_2TítCols">#REF!,#REF!</definedName>
    <definedName name="Planilha_2TítLins" localSheetId="0">#REF!</definedName>
    <definedName name="Planilha_2TítLins" localSheetId="1">#REF!</definedName>
    <definedName name="Planilha_2TítLins">#REF!</definedName>
    <definedName name="Planilha_3ÁreaTotal" localSheetId="0">#REF!,#REF!</definedName>
    <definedName name="Planilha_3ÁreaTotal" localSheetId="1">#REF!,#REF!</definedName>
    <definedName name="Planilha_3ÁreaTotal">#REF!,#REF!</definedName>
    <definedName name="Planilha_3CabGráfico" localSheetId="0">#REF!</definedName>
    <definedName name="Planilha_3CabGráfico" localSheetId="1">#REF!</definedName>
    <definedName name="Planilha_3CabGráfico">#REF!</definedName>
    <definedName name="Planilha_3TítCols" localSheetId="0">#REF!,#REF!</definedName>
    <definedName name="Planilha_3TítCols" localSheetId="1">#REF!,#REF!</definedName>
    <definedName name="Planilha_3TítCols">#REF!,#REF!</definedName>
    <definedName name="Planilha_3TítLins" localSheetId="0">#REF!</definedName>
    <definedName name="Planilha_3TítLins" localSheetId="1">#REF!</definedName>
    <definedName name="Planilha_3TítLins">#REF!</definedName>
    <definedName name="Planilha_4ÁreaTotal" localSheetId="0">#REF!,#REF!</definedName>
    <definedName name="Planilha_4ÁreaTotal" localSheetId="1">#REF!,#REF!</definedName>
    <definedName name="Planilha_4ÁreaTotal">#REF!,#REF!</definedName>
    <definedName name="Planilha_4TítCols" localSheetId="0">#REF!,#REF!</definedName>
    <definedName name="Planilha_4TítCols" localSheetId="1">#REF!,#REF!</definedName>
    <definedName name="Planilha_4TítCols">#REF!,#REF!</definedName>
    <definedName name="Planilha_Educação" localSheetId="1">#REF!,#REF!</definedName>
    <definedName name="Planilha_Educação">#REF!,#REF!</definedName>
    <definedName name="Planilha1" localSheetId="1">#REF!,#REF!</definedName>
    <definedName name="Planilha1">#REF!,#REF!</definedName>
    <definedName name="Planilhas" localSheetId="0">#REF!</definedName>
    <definedName name="Planilhas" localSheetId="1">#REF!</definedName>
    <definedName name="Planilhas" localSheetId="2">#REF!</definedName>
    <definedName name="Planilhas">#REF!</definedName>
    <definedName name="PrevAtu" localSheetId="0">#REF!</definedName>
    <definedName name="PrevAtu" localSheetId="1">#REF!</definedName>
    <definedName name="PrevAtu" localSheetId="2">#REF!</definedName>
    <definedName name="PrevAtu">#REF!</definedName>
    <definedName name="PrevInicial" localSheetId="0">#REF!</definedName>
    <definedName name="PrevInicial" localSheetId="1">#REF!</definedName>
    <definedName name="PrevInicial">#REF!</definedName>
    <definedName name="RecAnt" localSheetId="0">#REF!</definedName>
    <definedName name="RecAnt" localSheetId="1">#REF!</definedName>
    <definedName name="RecAnt">#REF!</definedName>
    <definedName name="RecBim" localSheetId="1">#REF!</definedName>
    <definedName name="RecBim">#REF!</definedName>
    <definedName name="RecNBim" localSheetId="1">#REF!</definedName>
    <definedName name="RecNBim">#REF!</definedName>
    <definedName name="RecNoBim" localSheetId="1">#REF!</definedName>
    <definedName name="RecNoBim">#REF!</definedName>
    <definedName name="rgps" localSheetId="1">#REF!</definedName>
    <definedName name="rgps">#REF!</definedName>
    <definedName name="RGPS1" localSheetId="1">#REF!</definedName>
    <definedName name="RGPS1">#REF!</definedName>
    <definedName name="RGPS2" localSheetId="0">#REF!,#REF!</definedName>
    <definedName name="RGPS2" localSheetId="1">#REF!,#REF!</definedName>
    <definedName name="RGPS2" localSheetId="2">#REF!,#REF!</definedName>
    <definedName name="RGPS2">#REF!,#REF!</definedName>
    <definedName name="xxx" localSheetId="0">#REF!,#REF!</definedName>
    <definedName name="xxx" localSheetId="1">#REF!,#REF!</definedName>
    <definedName name="xxx">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81" l="1"/>
  <c r="G24" i="81" s="1"/>
  <c r="J24" i="81" s="1"/>
  <c r="G25" i="81"/>
  <c r="J25" i="81" s="1"/>
  <c r="B15" i="81"/>
  <c r="C15" i="81"/>
  <c r="D15" i="81"/>
  <c r="E15" i="81"/>
  <c r="F15" i="81"/>
  <c r="G15" i="81"/>
  <c r="H15" i="81"/>
  <c r="I15" i="81"/>
  <c r="G16" i="81"/>
  <c r="J16" i="81" s="1"/>
  <c r="J15" i="81" s="1"/>
  <c r="C17" i="81"/>
  <c r="C26" i="81" s="1"/>
  <c r="D17" i="81"/>
  <c r="D26" i="81" s="1"/>
  <c r="E17" i="81"/>
  <c r="F17" i="81"/>
  <c r="F26" i="81" s="1"/>
  <c r="H17" i="81"/>
  <c r="I17" i="81"/>
  <c r="G18" i="81"/>
  <c r="J18" i="81" s="1"/>
  <c r="G19" i="81"/>
  <c r="J19" i="81" s="1"/>
  <c r="G20" i="81"/>
  <c r="J20" i="81" s="1"/>
  <c r="G21" i="81"/>
  <c r="J21" i="81" s="1"/>
  <c r="G22" i="81"/>
  <c r="J22" i="81" s="1"/>
  <c r="G23" i="81"/>
  <c r="J23" i="81" s="1"/>
  <c r="E26" i="81"/>
  <c r="I26" i="81" l="1"/>
  <c r="B17" i="81"/>
  <c r="B26" i="81" s="1"/>
  <c r="H26" i="81"/>
  <c r="B22" i="79" s="1"/>
  <c r="G17" i="81"/>
  <c r="G26" i="81" s="1"/>
  <c r="J17" i="81"/>
  <c r="J26" i="81" s="1"/>
  <c r="C22" i="79" s="1"/>
  <c r="C12" i="79"/>
  <c r="O27" i="80" l="1"/>
  <c r="O22" i="80"/>
  <c r="O19" i="80"/>
  <c r="O18" i="80" l="1"/>
  <c r="B19" i="80"/>
  <c r="C19" i="80"/>
  <c r="D19" i="80"/>
  <c r="E19" i="80"/>
  <c r="E18" i="80" s="1"/>
  <c r="F19" i="80"/>
  <c r="G19" i="80"/>
  <c r="G18" i="80" s="1"/>
  <c r="H19" i="80"/>
  <c r="H18" i="80" s="1"/>
  <c r="H32" i="80" s="1"/>
  <c r="I19" i="80"/>
  <c r="J19" i="80"/>
  <c r="K19" i="80"/>
  <c r="L19" i="80"/>
  <c r="M19" i="80"/>
  <c r="M18" i="80" s="1"/>
  <c r="N20" i="80"/>
  <c r="N21" i="80"/>
  <c r="B22" i="80"/>
  <c r="C22" i="80"/>
  <c r="D22" i="80"/>
  <c r="E22" i="80"/>
  <c r="F22" i="80"/>
  <c r="G22" i="80"/>
  <c r="H22" i="80"/>
  <c r="I22" i="80"/>
  <c r="J22" i="80"/>
  <c r="K22" i="80"/>
  <c r="L22" i="80"/>
  <c r="M22" i="80"/>
  <c r="O32" i="80"/>
  <c r="N23" i="80"/>
  <c r="N24" i="80"/>
  <c r="N25" i="80"/>
  <c r="N26" i="80"/>
  <c r="B27" i="80"/>
  <c r="C27" i="80"/>
  <c r="D27" i="80"/>
  <c r="E27" i="80"/>
  <c r="F27" i="80"/>
  <c r="G27" i="80"/>
  <c r="H27" i="80"/>
  <c r="I27" i="80"/>
  <c r="J27" i="80"/>
  <c r="K27" i="80"/>
  <c r="L27" i="80"/>
  <c r="M27" i="80"/>
  <c r="N28" i="80"/>
  <c r="N29" i="80"/>
  <c r="N30" i="80"/>
  <c r="N31" i="80"/>
  <c r="L37" i="80"/>
  <c r="B16" i="79" s="1"/>
  <c r="M38" i="80"/>
  <c r="L38" i="80" s="1"/>
  <c r="B17" i="79" s="1"/>
  <c r="M39" i="80"/>
  <c r="L39" i="80" s="1"/>
  <c r="B18" i="79" s="1"/>
  <c r="I18" i="80" l="1"/>
  <c r="I32" i="80" s="1"/>
  <c r="G32" i="80"/>
  <c r="J18" i="80"/>
  <c r="B18" i="80"/>
  <c r="J32" i="80"/>
  <c r="M32" i="80"/>
  <c r="L18" i="80"/>
  <c r="L32" i="80" s="1"/>
  <c r="D18" i="80"/>
  <c r="D32" i="80" s="1"/>
  <c r="E32" i="80"/>
  <c r="K18" i="80"/>
  <c r="K32" i="80" s="1"/>
  <c r="C18" i="80"/>
  <c r="C32" i="80" s="1"/>
  <c r="N22" i="80"/>
  <c r="N27" i="80"/>
  <c r="F18" i="80"/>
  <c r="F32" i="80" s="1"/>
  <c r="B32" i="80"/>
  <c r="N19" i="80"/>
  <c r="N18" i="80" l="1"/>
  <c r="N32" i="80" s="1"/>
  <c r="L36" i="80" s="1"/>
  <c r="M36" i="80" l="1"/>
  <c r="B15" i="79"/>
  <c r="C15" i="79" l="1"/>
</calcChain>
</file>

<file path=xl/sharedStrings.xml><?xml version="1.0" encoding="utf-8"?>
<sst xmlns="http://schemas.openxmlformats.org/spreadsheetml/2006/main" count="127" uniqueCount="107">
  <si>
    <t>RELATÓRIO DE GESTÃO FISCAL</t>
  </si>
  <si>
    <t>ORÇAMENTOS FISCAL E DA SEGURIDADE SOCIAL</t>
  </si>
  <si>
    <t>DESPESA COM PESSOAL</t>
  </si>
  <si>
    <t>(a)</t>
  </si>
  <si>
    <t>(b)</t>
  </si>
  <si>
    <t>VALOR</t>
  </si>
  <si>
    <t xml:space="preserve">NOTA: </t>
  </si>
  <si>
    <t xml:space="preserve"> RGF – ANEXO 5 (LRF, art. 55, Inciso III, alínea "a")</t>
  </si>
  <si>
    <t>IDENTIFICAÇÃO DOS RECURSOS</t>
  </si>
  <si>
    <t xml:space="preserve">DISPONIBILIDADE DE CAIXA BRUTA </t>
  </si>
  <si>
    <t>OBRIGAÇÕES FINANCEIRAS</t>
  </si>
  <si>
    <t>RESTOS A PAGAR EMPENHADOS E NÃO LIQUIDADOS DO EXERCÍCIO</t>
  </si>
  <si>
    <t>EMPENHOS NÃO LIQUIDADOS CANCELADOS (NÃO INSCRITOS POR INSUFICIÊNCIA FINANCEIRA)</t>
  </si>
  <si>
    <t>DISPONIBILIDADE DE CAIXA LÍQUIDA (APÓS A INSCRIÇÃO EM RESTOS A PAGAR NÃO PROCESSADOS DO EXERCÍCIO)</t>
  </si>
  <si>
    <t xml:space="preserve">Restos a Pagar Liquidados e Não Pagos </t>
  </si>
  <si>
    <t>Restos a Pagar Empenhados e Não Liquidados de Exercícios Anteriores</t>
  </si>
  <si>
    <t>Demais Obrigaçãoes Financeiras</t>
  </si>
  <si>
    <t>De Exercícios Anteriores</t>
  </si>
  <si>
    <t>Do Exercício</t>
  </si>
  <si>
    <t>(c)</t>
  </si>
  <si>
    <t>(d)</t>
  </si>
  <si>
    <t>(e)</t>
  </si>
  <si>
    <t>TOTAL DOS RECURSOS NÃO VINCULADOS (I)</t>
  </si>
  <si>
    <t>TOTAL DOS RECURSOS VINCULADOS (II)</t>
  </si>
  <si>
    <t>TOTAL (III) = (I + II)</t>
  </si>
  <si>
    <t>1. Essa coluna poderá apresentar valor negativo, indicando, nesse caso, insuficiência de caixa após o registro das obrigações financeiras.</t>
  </si>
  <si>
    <r>
      <t>DISPONIBILIDADE DE CAIXA LÍQUIDA (ANTES DA INSCRIÇÃO EM RESTOS A PAGAR NÃO PROCESSADOS DO EXERCÍCIO)</t>
    </r>
    <r>
      <rPr>
        <b/>
        <sz val="6"/>
        <rFont val="Times New Roman"/>
        <family val="1"/>
      </rPr>
      <t>1</t>
    </r>
  </si>
  <si>
    <t>DEMONSTRATIVO SIMPLIFICADO DO RELATÓRIO DE GESTÃO FISCAL</t>
  </si>
  <si>
    <t xml:space="preserve"> LRF, art. 48 - Anexo 6</t>
  </si>
  <si>
    <t>RECEITA CORRENTE LÍQUIDA</t>
  </si>
  <si>
    <t>Despesa Total com Pessoal - DTP</t>
  </si>
  <si>
    <t>Limite Máximo (incisos I, II e III, art. 20 da LRF) - &lt;%&gt;</t>
  </si>
  <si>
    <t>Limite Prudencial (parágrafo único, art. 22 da LRF) - &lt;%&gt;</t>
  </si>
  <si>
    <t>Limite de Alerta (inciso II do §1º do art. 59 da LRF) - &lt;%&gt;</t>
  </si>
  <si>
    <t>RESTOS A PAGAR</t>
  </si>
  <si>
    <t>EM RESTOS A PAGAR NÃO PROCESSADOS</t>
  </si>
  <si>
    <t>Valor Total</t>
  </si>
  <si>
    <t>VALOR ATÉ O QUADRIMESTRE</t>
  </si>
  <si>
    <t>Receita Corrente líquida</t>
  </si>
  <si>
    <t>% SOBRE A RCL</t>
  </si>
  <si>
    <t>Tabela 6.2 - Demonstrativo Simplificado do Relatório de Gestão Fiscal - OUTROS PODERES E ÓRGÃOS</t>
  </si>
  <si>
    <t>ILANA TROMBKA</t>
  </si>
  <si>
    <t>Diretora-Geral</t>
  </si>
  <si>
    <t>GOVERNO FEDERAL - PODER LEGISLATIVO</t>
  </si>
  <si>
    <t>SENADO FEDERAL</t>
  </si>
  <si>
    <t>Fonte 000 - Recursos Livre da União</t>
  </si>
  <si>
    <t xml:space="preserve">                      FERNANDO ÁLVARO LEÃO RINCON                                                     ANDRE LUIS SOARES DA PAIXÃO</t>
  </si>
  <si>
    <t xml:space="preserve">                      FERNANDO ÁLVARO LEÃO RINCON                                                           ANDRE LUIS SOARES DA PAIXÃO</t>
  </si>
  <si>
    <t>1. Nos demonstrativos elaborados no primeiro e no segundo quadrimestre de cada exercício, os valores de restos a pagar não processados inscritos em 31 de dezembro do exercício anterior continuarão a ser informados nesse campo. Esses valores não sofrem alteração pelo seu processamento, e somente no caso de cancelamento podem ser excluídos.</t>
  </si>
  <si>
    <t xml:space="preserve">LIMITE DE ALERTA (VIII) = (0,90 x VI) (inciso II do §1º do art. 59 da LRF) </t>
  </si>
  <si>
    <t xml:space="preserve">LIMITE PRUDENCIAL (VII) = (0,95 x VI) (parágrafo único do art. 22 da LRF) </t>
  </si>
  <si>
    <t xml:space="preserve">LIMITE MÁXIMO (VI) (incisos I, II e III, art. 20 da LRF) </t>
  </si>
  <si>
    <t>DESPESA TOTAL COM PESSOAL - DTP (V) = (III a + III b)</t>
  </si>
  <si>
    <t>-</t>
  </si>
  <si>
    <t>RECEITA CORRENTE LÍQUIDA - RCL (IV)</t>
  </si>
  <si>
    <t xml:space="preserve">% SOBRE A RCL </t>
  </si>
  <si>
    <t>APURAÇÃO DO CUMPRIMENTO DO LIMITE LEGAL</t>
  </si>
  <si>
    <t>DESPESA LÍQUIDA COM PESSOAL (III) = (I - II)</t>
  </si>
  <si>
    <t>Inativos e Pensionistas com Recursos Vinculados</t>
  </si>
  <si>
    <t>Despesas de Exercícios Anteriores de período anterior ao da apuração</t>
  </si>
  <si>
    <t>Decorrentes de Decisão Judicial de período anterior ao da apuração</t>
  </si>
  <si>
    <t>Indenizações por Demissão e Incentivos à Demissão Voluntária</t>
  </si>
  <si>
    <t xml:space="preserve">DESPESAS NÃO COMPUTADAS (II) (§ 1º do art. 19 da LRF) </t>
  </si>
  <si>
    <t xml:space="preserve">    Despesa com Pessoal não Executada Orçamentariamente </t>
  </si>
  <si>
    <t xml:space="preserve">    Outras despesas de pessoal decorrentes de contratos de terceirização ou de contratação de forma indireta (§ 1º do art. 18 da LRF)</t>
  </si>
  <si>
    <t xml:space="preserve">      Pensões</t>
  </si>
  <si>
    <t xml:space="preserve">      Aposentadorias, Reserva e Reformas</t>
  </si>
  <si>
    <t xml:space="preserve">    Pessoal Inativo e Pensionistas</t>
  </si>
  <si>
    <t xml:space="preserve">      Obrigações Patronais</t>
  </si>
  <si>
    <t xml:space="preserve">      Vencimentos, Vantagens e Outras Despesas Variáveis</t>
  </si>
  <si>
    <t xml:space="preserve">    Pessoal Ativo</t>
  </si>
  <si>
    <t>DESPESA BRUTA COM PESSOAL (I)</t>
  </si>
  <si>
    <t xml:space="preserve"> PROCESSADOS</t>
  </si>
  <si>
    <t>12 MESES)</t>
  </si>
  <si>
    <t xml:space="preserve">NÃO </t>
  </si>
  <si>
    <t>(ÚLTIMOS</t>
  </si>
  <si>
    <t xml:space="preserve"> RESTOS A PAGAR</t>
  </si>
  <si>
    <t>TOTAL</t>
  </si>
  <si>
    <t>INSCRITAS EM</t>
  </si>
  <si>
    <t>LIQUIDADAS</t>
  </si>
  <si>
    <t>(Últimos 12 Meses)</t>
  </si>
  <si>
    <t>DESPESAS EXECUTADAS</t>
  </si>
  <si>
    <t xml:space="preserve"> RGF - ANEXO 1 (LRF, art. 55, inciso I, alínea "a")</t>
  </si>
  <si>
    <t xml:space="preserve">DEMONSTRATIVO DA DESPESA COM PESSOAL </t>
  </si>
  <si>
    <t>Tabela 1.2 - Demonstrativo da Despesa com Pessoal - União</t>
  </si>
  <si>
    <t>FONTE: SIAFI, Senado Federal, 15/01/2024 12:00</t>
  </si>
  <si>
    <t>JANEIRO A DEZEMBRO/2023</t>
  </si>
  <si>
    <t xml:space="preserve">                                          Diretora-Geral</t>
  </si>
  <si>
    <t xml:space="preserve">                                          ILANA TROMBKA</t>
  </si>
  <si>
    <t>Outros Recursos Vinculados</t>
  </si>
  <si>
    <t>Outros Recursos Extraorçamentários</t>
  </si>
  <si>
    <t>Recursos Extraorçamentários Vinculados a Depósitos Judiciais</t>
  </si>
  <si>
    <t>Recusos Extraorçamentários Vinculados a Precatórios</t>
  </si>
  <si>
    <t>Recursos de Alienação de Bens/Ativos</t>
  </si>
  <si>
    <t xml:space="preserve">Recursos de Operações de Crédito  </t>
  </si>
  <si>
    <t>Recursos Vinculados a Fundos</t>
  </si>
  <si>
    <t>Recursos Vinculados à Previdência Social</t>
  </si>
  <si>
    <t>(h) = (f - g)</t>
  </si>
  <si>
    <t>(g)</t>
  </si>
  <si>
    <t>(f) = (a – (b + c + d + e))</t>
  </si>
  <si>
    <t>Tabela 5.2 – Demonstrativo da Disponibilidade de Caixa e dos Restos a Pagar - Outros Poderes e Órgãos</t>
  </si>
  <si>
    <t xml:space="preserve">     Diretor da Secretaria de Finanças, Orçamento e Contabilidade                                                             Auditor-Geral</t>
  </si>
  <si>
    <t xml:space="preserve">     Diretor da Secretaria de Finanças, Orçamento e Contabilidade                                                           Auditor-Geral</t>
  </si>
  <si>
    <t xml:space="preserve">     Diretor da Secretaria de Finanças, Orçamento e Contabilidade                                                    Auditor-Geral </t>
  </si>
  <si>
    <t>FONTE: SIAFI, Senado Federal, 19/01/2024 10:00</t>
  </si>
  <si>
    <t>DEMONSTRATIVO DA DISPONIBILIDADE DE CAIXA E RESTOS A PAGAR</t>
  </si>
  <si>
    <t>2. Na coluna de DISPONIBILIDADE DE CAIXA BRUTA está incluso o valor de R$ 28.457.143,48 referente a Disponibilidade para RP a Receber (conta contábil 82224.01.01).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</si>
</sst>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&quot;R$ &quot;#,##0.00_);[Red]\(&quot;R$ &quot;#,##0.00\)"/>
    <numFmt numFmtId="166" formatCode="0.000%"/>
    <numFmt numFmtId="167" formatCode="0.0000%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b/>
      <sz val="6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7"/>
      <name val="Times New Roman"/>
      <family val="1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</cellStyleXfs>
  <cellXfs count="155">
    <xf numFmtId="0" fontId="0" fillId="0" borderId="0" xfId="0"/>
    <xf numFmtId="165" fontId="3" fillId="0" borderId="0" xfId="0" applyNumberFormat="1" applyFont="1" applyAlignment="1">
      <alignment horizontal="right"/>
    </xf>
    <xf numFmtId="0" fontId="5" fillId="0" borderId="0" xfId="1" applyFont="1"/>
    <xf numFmtId="0" fontId="2" fillId="0" borderId="0" xfId="1" applyFont="1"/>
    <xf numFmtId="0" fontId="3" fillId="0" borderId="0" xfId="1" applyFont="1"/>
    <xf numFmtId="0" fontId="3" fillId="0" borderId="3" xfId="1" applyFont="1" applyBorder="1"/>
    <xf numFmtId="0" fontId="4" fillId="0" borderId="0" xfId="1"/>
    <xf numFmtId="0" fontId="2" fillId="2" borderId="1" xfId="1" applyFont="1" applyFill="1" applyBorder="1" applyAlignment="1">
      <alignment horizontal="center"/>
    </xf>
    <xf numFmtId="0" fontId="2" fillId="2" borderId="11" xfId="1" applyFont="1" applyFill="1" applyBorder="1" applyAlignment="1">
      <alignment horizontal="center" wrapText="1"/>
    </xf>
    <xf numFmtId="165" fontId="3" fillId="0" borderId="0" xfId="1" applyNumberFormat="1" applyFont="1" applyAlignment="1">
      <alignment horizontal="right"/>
    </xf>
    <xf numFmtId="0" fontId="3" fillId="0" borderId="2" xfId="1" applyFont="1" applyBorder="1"/>
    <xf numFmtId="0" fontId="3" fillId="0" borderId="15" xfId="1" applyFont="1" applyBorder="1"/>
    <xf numFmtId="0" fontId="3" fillId="0" borderId="4" xfId="1" applyFont="1" applyBorder="1"/>
    <xf numFmtId="0" fontId="3" fillId="0" borderId="5" xfId="1" applyFont="1" applyBorder="1"/>
    <xf numFmtId="0" fontId="3" fillId="0" borderId="6" xfId="1" applyFont="1" applyBorder="1"/>
    <xf numFmtId="0" fontId="2" fillId="2" borderId="4" xfId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/>
    </xf>
    <xf numFmtId="0" fontId="3" fillId="0" borderId="0" xfId="1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166" fontId="3" fillId="0" borderId="1" xfId="2" applyNumberFormat="1" applyFont="1" applyBorder="1" applyAlignment="1">
      <alignment horizontal="center"/>
    </xf>
    <xf numFmtId="166" fontId="3" fillId="0" borderId="7" xfId="2" applyNumberFormat="1" applyFont="1" applyBorder="1" applyAlignment="1">
      <alignment horizontal="center"/>
    </xf>
    <xf numFmtId="167" fontId="3" fillId="0" borderId="1" xfId="2" applyNumberFormat="1" applyFont="1" applyBorder="1" applyAlignment="1">
      <alignment horizontal="center"/>
    </xf>
    <xf numFmtId="4" fontId="3" fillId="0" borderId="6" xfId="1" applyNumberFormat="1" applyFont="1" applyBorder="1"/>
    <xf numFmtId="4" fontId="3" fillId="2" borderId="6" xfId="1" applyNumberFormat="1" applyFont="1" applyFill="1" applyBorder="1"/>
    <xf numFmtId="0" fontId="3" fillId="2" borderId="5" xfId="1" applyFont="1" applyFill="1" applyBorder="1"/>
    <xf numFmtId="0" fontId="3" fillId="2" borderId="4" xfId="1" applyFont="1" applyFill="1" applyBorder="1"/>
    <xf numFmtId="4" fontId="2" fillId="0" borderId="6" xfId="1" applyNumberFormat="1" applyFont="1" applyBorder="1"/>
    <xf numFmtId="4" fontId="3" fillId="0" borderId="5" xfId="1" applyNumberFormat="1" applyFont="1" applyBorder="1"/>
    <xf numFmtId="0" fontId="2" fillId="0" borderId="5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4" fontId="2" fillId="2" borderId="11" xfId="1" applyNumberFormat="1" applyFont="1" applyFill="1" applyBorder="1"/>
    <xf numFmtId="0" fontId="2" fillId="2" borderId="1" xfId="1" applyFont="1" applyFill="1" applyBorder="1"/>
    <xf numFmtId="4" fontId="3" fillId="0" borderId="11" xfId="1" applyNumberFormat="1" applyFont="1" applyBorder="1"/>
    <xf numFmtId="4" fontId="3" fillId="0" borderId="1" xfId="1" applyNumberFormat="1" applyFont="1" applyBorder="1"/>
    <xf numFmtId="4" fontId="3" fillId="0" borderId="7" xfId="1" applyNumberFormat="1" applyFont="1" applyBorder="1"/>
    <xf numFmtId="0" fontId="3" fillId="0" borderId="7" xfId="1" applyFont="1" applyBorder="1" applyAlignment="1">
      <alignment horizontal="left" indent="1"/>
    </xf>
    <xf numFmtId="4" fontId="3" fillId="0" borderId="10" xfId="1" applyNumberFormat="1" applyFont="1" applyBorder="1"/>
    <xf numFmtId="0" fontId="3" fillId="0" borderId="1" xfId="1" applyFont="1" applyBorder="1" applyAlignment="1">
      <alignment horizontal="left" indent="1"/>
    </xf>
    <xf numFmtId="4" fontId="2" fillId="0" borderId="10" xfId="1" applyNumberFormat="1" applyFont="1" applyBorder="1"/>
    <xf numFmtId="4" fontId="2" fillId="0" borderId="1" xfId="1" applyNumberFormat="1" applyFont="1" applyBorder="1"/>
    <xf numFmtId="0" fontId="3" fillId="0" borderId="1" xfId="1" applyFont="1" applyBorder="1"/>
    <xf numFmtId="0" fontId="3" fillId="0" borderId="1" xfId="1" applyFont="1" applyBorder="1" applyAlignment="1">
      <alignment horizontal="left"/>
    </xf>
    <xf numFmtId="0" fontId="3" fillId="0" borderId="1" xfId="1" applyFont="1" applyBorder="1" applyAlignment="1">
      <alignment horizontal="left" wrapText="1"/>
    </xf>
    <xf numFmtId="4" fontId="2" fillId="0" borderId="9" xfId="1" applyNumberFormat="1" applyFont="1" applyBorder="1"/>
    <xf numFmtId="4" fontId="2" fillId="0" borderId="12" xfId="1" applyNumberFormat="1" applyFont="1" applyBorder="1"/>
    <xf numFmtId="0" fontId="10" fillId="2" borderId="15" xfId="1" applyFont="1" applyFill="1" applyBorder="1" applyAlignment="1">
      <alignment horizontal="center" vertical="top" wrapText="1"/>
    </xf>
    <xf numFmtId="0" fontId="10" fillId="2" borderId="11" xfId="1" applyFont="1" applyFill="1" applyBorder="1" applyAlignment="1">
      <alignment horizontal="center" vertical="top" wrapText="1"/>
    </xf>
    <xf numFmtId="0" fontId="2" fillId="2" borderId="7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top" wrapText="1"/>
    </xf>
    <xf numFmtId="49" fontId="10" fillId="2" borderId="10" xfId="1" applyNumberFormat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/>
    </xf>
    <xf numFmtId="49" fontId="10" fillId="2" borderId="9" xfId="1" applyNumberFormat="1" applyFont="1" applyFill="1" applyBorder="1" applyAlignment="1">
      <alignment horizontal="center"/>
    </xf>
    <xf numFmtId="0" fontId="10" fillId="2" borderId="14" xfId="1" applyFont="1" applyFill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43" fontId="3" fillId="0" borderId="9" xfId="1" applyNumberFormat="1" applyFont="1" applyBorder="1" applyAlignment="1">
      <alignment horizontal="center" vertical="center"/>
    </xf>
    <xf numFmtId="43" fontId="3" fillId="0" borderId="10" xfId="1" applyNumberFormat="1" applyFont="1" applyBorder="1" applyAlignment="1">
      <alignment horizontal="center" vertical="center"/>
    </xf>
    <xf numFmtId="43" fontId="3" fillId="0" borderId="11" xfId="1" applyNumberFormat="1" applyFont="1" applyBorder="1" applyAlignment="1">
      <alignment horizontal="center" vertical="center"/>
    </xf>
    <xf numFmtId="0" fontId="3" fillId="0" borderId="0" xfId="1" applyFont="1" applyAlignment="1">
      <alignment horizontal="left"/>
    </xf>
    <xf numFmtId="0" fontId="2" fillId="2" borderId="9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7" fillId="0" borderId="0" xfId="7" applyFont="1" applyAlignment="1">
      <alignment horizontal="center" vertical="top"/>
    </xf>
    <xf numFmtId="0" fontId="7" fillId="0" borderId="0" xfId="7" applyFont="1" applyAlignment="1">
      <alignment horizontal="center"/>
    </xf>
    <xf numFmtId="0" fontId="7" fillId="0" borderId="0" xfId="7" applyFont="1"/>
    <xf numFmtId="49" fontId="3" fillId="0" borderId="0" xfId="1" applyNumberFormat="1" applyFont="1"/>
    <xf numFmtId="0" fontId="3" fillId="0" borderId="0" xfId="1" applyFont="1" applyAlignment="1">
      <alignment horizontal="justify" wrapText="1"/>
    </xf>
    <xf numFmtId="37" fontId="3" fillId="0" borderId="0" xfId="1" applyNumberFormat="1" applyFont="1"/>
    <xf numFmtId="4" fontId="2" fillId="2" borderId="13" xfId="1" applyNumberFormat="1" applyFont="1" applyFill="1" applyBorder="1" applyAlignment="1">
      <alignment horizontal="right"/>
    </xf>
    <xf numFmtId="0" fontId="2" fillId="2" borderId="13" xfId="1" applyFont="1" applyFill="1" applyBorder="1" applyAlignment="1">
      <alignment horizontal="left"/>
    </xf>
    <xf numFmtId="40" fontId="3" fillId="0" borderId="10" xfId="1" applyNumberFormat="1" applyFont="1" applyBorder="1" applyAlignment="1">
      <alignment horizontal="right" vertical="top" wrapText="1"/>
    </xf>
    <xf numFmtId="40" fontId="3" fillId="0" borderId="1" xfId="1" applyNumberFormat="1" applyFont="1" applyBorder="1" applyAlignment="1">
      <alignment horizontal="right" vertical="top" wrapText="1"/>
    </xf>
    <xf numFmtId="40" fontId="3" fillId="0" borderId="2" xfId="1" applyNumberFormat="1" applyFont="1" applyBorder="1" applyAlignment="1">
      <alignment horizontal="right" vertical="top" wrapText="1"/>
    </xf>
    <xf numFmtId="4" fontId="3" fillId="0" borderId="10" xfId="1" applyNumberFormat="1" applyFont="1" applyBorder="1" applyAlignment="1">
      <alignment horizontal="right"/>
    </xf>
    <xf numFmtId="0" fontId="11" fillId="0" borderId="1" xfId="1" applyFont="1" applyBorder="1" applyAlignment="1">
      <alignment horizontal="center" wrapText="1"/>
    </xf>
    <xf numFmtId="0" fontId="11" fillId="0" borderId="10" xfId="1" applyFont="1" applyBorder="1" applyAlignment="1">
      <alignment horizontal="center" wrapText="1"/>
    </xf>
    <xf numFmtId="0" fontId="11" fillId="0" borderId="2" xfId="1" applyFont="1" applyBorder="1" applyAlignment="1">
      <alignment horizontal="center" wrapText="1"/>
    </xf>
    <xf numFmtId="4" fontId="3" fillId="0" borderId="10" xfId="1" applyNumberFormat="1" applyFont="1" applyBorder="1" applyAlignment="1">
      <alignment horizontal="right" vertical="center" wrapText="1"/>
    </xf>
    <xf numFmtId="0" fontId="3" fillId="0" borderId="7" xfId="1" applyFont="1" applyBorder="1" applyAlignment="1">
      <alignment horizontal="left" vertical="center" wrapText="1"/>
    </xf>
    <xf numFmtId="0" fontId="2" fillId="0" borderId="10" xfId="1" applyFont="1" applyBorder="1" applyAlignment="1">
      <alignment horizontal="right" vertical="center" wrapText="1"/>
    </xf>
    <xf numFmtId="0" fontId="3" fillId="0" borderId="1" xfId="1" applyFont="1" applyBorder="1" applyAlignment="1">
      <alignment horizontal="left" vertical="center" wrapText="1"/>
    </xf>
    <xf numFmtId="4" fontId="3" fillId="0" borderId="10" xfId="1" applyNumberFormat="1" applyFont="1" applyBorder="1" applyAlignment="1">
      <alignment horizontal="right" wrapText="1"/>
    </xf>
    <xf numFmtId="4" fontId="2" fillId="0" borderId="13" xfId="1" applyNumberFormat="1" applyFont="1" applyBorder="1" applyAlignment="1">
      <alignment horizontal="right" vertical="center" wrapText="1"/>
    </xf>
    <xf numFmtId="0" fontId="2" fillId="0" borderId="13" xfId="1" applyFont="1" applyBorder="1" applyAlignment="1">
      <alignment horizontal="left"/>
    </xf>
    <xf numFmtId="40" fontId="3" fillId="0" borderId="9" xfId="1" applyNumberFormat="1" applyFont="1" applyBorder="1" applyAlignment="1">
      <alignment horizontal="right" vertical="top" wrapText="1"/>
    </xf>
    <xf numFmtId="40" fontId="3" fillId="0" borderId="12" xfId="1" applyNumberFormat="1" applyFont="1" applyBorder="1" applyAlignment="1">
      <alignment horizontal="right" vertical="top" wrapText="1"/>
    </xf>
    <xf numFmtId="4" fontId="3" fillId="0" borderId="3" xfId="1" applyNumberFormat="1" applyFont="1" applyBorder="1" applyAlignment="1">
      <alignment horizontal="right"/>
    </xf>
    <xf numFmtId="4" fontId="3" fillId="0" borderId="9" xfId="1" applyNumberFormat="1" applyFont="1" applyBorder="1" applyAlignment="1">
      <alignment horizontal="right" wrapText="1"/>
    </xf>
    <xf numFmtId="0" fontId="3" fillId="0" borderId="10" xfId="1" applyFont="1" applyBorder="1" applyAlignment="1">
      <alignment horizontal="left" vertical="center" wrapText="1"/>
    </xf>
    <xf numFmtId="4" fontId="2" fillId="0" borderId="9" xfId="1" applyNumberFormat="1" applyFont="1" applyBorder="1" applyAlignment="1">
      <alignment horizontal="right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wrapText="1"/>
    </xf>
    <xf numFmtId="0" fontId="3" fillId="0" borderId="10" xfId="1" applyFont="1" applyBorder="1" applyAlignment="1">
      <alignment horizontal="right" vertical="center" wrapText="1"/>
    </xf>
    <xf numFmtId="43" fontId="3" fillId="0" borderId="7" xfId="1" applyNumberFormat="1" applyFont="1" applyBorder="1" applyAlignment="1">
      <alignment horizontal="center" vertical="center"/>
    </xf>
    <xf numFmtId="43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3" fillId="0" borderId="0" xfId="1" applyFont="1" applyAlignment="1">
      <alignment horizontal="left" wrapText="1"/>
    </xf>
    <xf numFmtId="17" fontId="10" fillId="2" borderId="9" xfId="1" applyNumberFormat="1" applyFont="1" applyFill="1" applyBorder="1" applyAlignment="1">
      <alignment horizontal="center" vertical="center"/>
    </xf>
    <xf numFmtId="49" fontId="10" fillId="2" borderId="10" xfId="1" applyNumberFormat="1" applyFont="1" applyFill="1" applyBorder="1" applyAlignment="1">
      <alignment horizontal="center" vertical="center"/>
    </xf>
    <xf numFmtId="49" fontId="10" fillId="2" borderId="11" xfId="1" applyNumberFormat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/>
    </xf>
    <xf numFmtId="0" fontId="10" fillId="2" borderId="12" xfId="1" applyFont="1" applyFill="1" applyBorder="1" applyAlignment="1">
      <alignment horizontal="center"/>
    </xf>
    <xf numFmtId="0" fontId="10" fillId="2" borderId="3" xfId="1" applyFont="1" applyFill="1" applyBorder="1" applyAlignment="1">
      <alignment horizontal="center"/>
    </xf>
    <xf numFmtId="0" fontId="10" fillId="2" borderId="14" xfId="1" applyFont="1" applyFill="1" applyBorder="1" applyAlignment="1">
      <alignment horizontal="center"/>
    </xf>
    <xf numFmtId="0" fontId="10" fillId="2" borderId="7" xfId="1" applyFont="1" applyFill="1" applyBorder="1" applyAlignment="1">
      <alignment horizontal="center"/>
    </xf>
    <xf numFmtId="0" fontId="10" fillId="2" borderId="8" xfId="1" applyFont="1" applyFill="1" applyBorder="1" applyAlignment="1">
      <alignment horizontal="center"/>
    </xf>
    <xf numFmtId="0" fontId="10" fillId="2" borderId="15" xfId="1" applyFont="1" applyFill="1" applyBorder="1" applyAlignment="1">
      <alignment horizontal="center"/>
    </xf>
    <xf numFmtId="0" fontId="10" fillId="2" borderId="4" xfId="1" applyFont="1" applyFill="1" applyBorder="1" applyAlignment="1">
      <alignment horizontal="center"/>
    </xf>
    <xf numFmtId="0" fontId="10" fillId="2" borderId="5" xfId="1" applyFont="1" applyFill="1" applyBorder="1" applyAlignment="1">
      <alignment horizontal="center"/>
    </xf>
    <xf numFmtId="0" fontId="10" fillId="2" borderId="6" xfId="1" applyFont="1" applyFill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167" fontId="2" fillId="2" borderId="4" xfId="6" applyNumberFormat="1" applyFont="1" applyFill="1" applyBorder="1" applyAlignment="1">
      <alignment horizontal="center"/>
    </xf>
    <xf numFmtId="167" fontId="2" fillId="2" borderId="5" xfId="6" applyNumberFormat="1" applyFont="1" applyFill="1" applyBorder="1" applyAlignment="1">
      <alignment horizontal="center"/>
    </xf>
    <xf numFmtId="167" fontId="2" fillId="2" borderId="6" xfId="6" applyNumberFormat="1" applyFont="1" applyFill="1" applyBorder="1" applyAlignment="1">
      <alignment horizontal="center"/>
    </xf>
    <xf numFmtId="0" fontId="3" fillId="0" borderId="4" xfId="1" applyFont="1" applyBorder="1"/>
    <xf numFmtId="0" fontId="3" fillId="0" borderId="5" xfId="1" applyFont="1" applyBorder="1"/>
    <xf numFmtId="0" fontId="3" fillId="0" borderId="6" xfId="1" applyFont="1" applyBorder="1"/>
    <xf numFmtId="10" fontId="3" fillId="0" borderId="4" xfId="1" applyNumberFormat="1" applyFont="1" applyBorder="1" applyAlignment="1">
      <alignment horizontal="center"/>
    </xf>
    <xf numFmtId="10" fontId="3" fillId="0" borderId="5" xfId="1" applyNumberFormat="1" applyFont="1" applyBorder="1" applyAlignment="1">
      <alignment horizontal="center"/>
    </xf>
    <xf numFmtId="10" fontId="3" fillId="0" borderId="6" xfId="1" applyNumberFormat="1" applyFont="1" applyBorder="1" applyAlignment="1">
      <alignment horizontal="center"/>
    </xf>
    <xf numFmtId="166" fontId="3" fillId="0" borderId="4" xfId="6" applyNumberFormat="1" applyFont="1" applyFill="1" applyBorder="1" applyAlignment="1">
      <alignment horizontal="center"/>
    </xf>
    <xf numFmtId="166" fontId="3" fillId="0" borderId="5" xfId="6" applyNumberFormat="1" applyFont="1" applyFill="1" applyBorder="1" applyAlignment="1">
      <alignment horizontal="center"/>
    </xf>
    <xf numFmtId="166" fontId="3" fillId="0" borderId="6" xfId="6" applyNumberFormat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/>
    </xf>
    <xf numFmtId="0" fontId="2" fillId="2" borderId="12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0" borderId="8" xfId="1" applyFont="1" applyBorder="1" applyAlignment="1">
      <alignment horizontal="left"/>
    </xf>
    <xf numFmtId="0" fontId="2" fillId="2" borderId="9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2" fillId="2" borderId="14" xfId="1" applyFont="1" applyFill="1" applyBorder="1" applyAlignment="1">
      <alignment horizontal="center" vertical="center"/>
    </xf>
    <xf numFmtId="0" fontId="2" fillId="2" borderId="15" xfId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1" applyFont="1" applyAlignment="1"/>
    <xf numFmtId="0" fontId="2" fillId="0" borderId="0" xfId="1" applyFont="1" applyAlignment="1"/>
  </cellXfs>
  <cellStyles count="8">
    <cellStyle name="Moeda 2" xfId="4" xr:uid="{00000000-0005-0000-0000-000000000000}"/>
    <cellStyle name="Normal" xfId="0" builtinId="0"/>
    <cellStyle name="Normal 2" xfId="1" xr:uid="{00000000-0005-0000-0000-000002000000}"/>
    <cellStyle name="Normal 3" xfId="7" xr:uid="{00000000-0005-0000-0000-000003000000}"/>
    <cellStyle name="Porcentagem" xfId="2" builtinId="5"/>
    <cellStyle name="Porcentagem 2" xfId="5" xr:uid="{00000000-0005-0000-0000-000005000000}"/>
    <cellStyle name="Porcentagem 3" xfId="6" xr:uid="{00000000-0005-0000-0000-000006000000}"/>
    <cellStyle name="Vírgula 2" xfId="3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3"/>
  <sheetViews>
    <sheetView showGridLines="0" topLeftCell="A14" zoomScale="111" zoomScaleNormal="100" workbookViewId="0">
      <selection activeCell="B12" sqref="B12:O12"/>
    </sheetView>
  </sheetViews>
  <sheetFormatPr defaultColWidth="9.109375" defaultRowHeight="11.25" customHeight="1" x14ac:dyDescent="0.25"/>
  <cols>
    <col min="1" max="1" width="87" style="6" customWidth="1"/>
    <col min="2" max="11" width="11.6640625" style="6" customWidth="1"/>
    <col min="12" max="12" width="14.5546875" style="6" customWidth="1"/>
    <col min="13" max="13" width="13.88671875" style="6" customWidth="1"/>
    <col min="14" max="14" width="13.109375" style="6" bestFit="1" customWidth="1"/>
    <col min="15" max="15" width="15.88671875" style="6" bestFit="1" customWidth="1"/>
    <col min="16" max="16384" width="9.109375" style="6"/>
  </cols>
  <sheetData>
    <row r="1" spans="1:15" ht="15.6" x14ac:dyDescent="0.3">
      <c r="A1" s="2" t="s">
        <v>84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1.25" customHeight="1" x14ac:dyDescent="0.25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1.25" customHeight="1" x14ac:dyDescent="0.25">
      <c r="A3" s="98" t="s">
        <v>43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</row>
    <row r="4" spans="1:15" ht="11.25" customHeight="1" x14ac:dyDescent="0.25">
      <c r="A4" s="98" t="s">
        <v>44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</row>
    <row r="5" spans="1:15" ht="11.25" customHeight="1" x14ac:dyDescent="0.25">
      <c r="A5" s="98" t="s">
        <v>0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</row>
    <row r="6" spans="1:15" ht="11.25" customHeight="1" x14ac:dyDescent="0.25">
      <c r="A6" s="99" t="s">
        <v>83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</row>
    <row r="7" spans="1:15" ht="11.25" customHeight="1" x14ac:dyDescent="0.25">
      <c r="A7" s="98" t="s">
        <v>1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</row>
    <row r="8" spans="1:15" ht="11.25" customHeight="1" x14ac:dyDescent="0.25">
      <c r="A8" s="98" t="s">
        <v>86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</row>
    <row r="9" spans="1:15" ht="11.25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ht="11.25" customHeight="1" x14ac:dyDescent="0.25">
      <c r="A10" s="4" t="s">
        <v>82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1">
        <v>1</v>
      </c>
    </row>
    <row r="11" spans="1:15" ht="11.25" customHeight="1" x14ac:dyDescent="0.25">
      <c r="A11" s="57"/>
      <c r="B11" s="106" t="s">
        <v>81</v>
      </c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8"/>
    </row>
    <row r="12" spans="1:15" ht="11.25" customHeight="1" x14ac:dyDescent="0.25">
      <c r="A12" s="53"/>
      <c r="B12" s="109" t="s">
        <v>80</v>
      </c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1"/>
    </row>
    <row r="13" spans="1:15" ht="11.25" customHeight="1" x14ac:dyDescent="0.25">
      <c r="A13" s="53" t="s">
        <v>2</v>
      </c>
      <c r="B13" s="112" t="s">
        <v>79</v>
      </c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4"/>
      <c r="O13" s="56" t="s">
        <v>78</v>
      </c>
    </row>
    <row r="14" spans="1:15" ht="11.25" customHeight="1" x14ac:dyDescent="0.25">
      <c r="A14" s="53"/>
      <c r="B14" s="101">
        <v>44927</v>
      </c>
      <c r="C14" s="101">
        <v>44958</v>
      </c>
      <c r="D14" s="101">
        <v>44986</v>
      </c>
      <c r="E14" s="101">
        <v>45017</v>
      </c>
      <c r="F14" s="101">
        <v>45047</v>
      </c>
      <c r="G14" s="101">
        <v>45078</v>
      </c>
      <c r="H14" s="101">
        <v>45108</v>
      </c>
      <c r="I14" s="101">
        <v>45139</v>
      </c>
      <c r="J14" s="101">
        <v>45170</v>
      </c>
      <c r="K14" s="101">
        <v>45200</v>
      </c>
      <c r="L14" s="101">
        <v>45231</v>
      </c>
      <c r="M14" s="101">
        <v>45261</v>
      </c>
      <c r="N14" s="55" t="s">
        <v>77</v>
      </c>
      <c r="O14" s="54" t="s">
        <v>76</v>
      </c>
    </row>
    <row r="15" spans="1:15" ht="11.25" customHeight="1" x14ac:dyDescent="0.25">
      <c r="A15" s="53"/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52" t="s">
        <v>75</v>
      </c>
      <c r="O15" s="54" t="s">
        <v>74</v>
      </c>
    </row>
    <row r="16" spans="1:15" ht="11.25" customHeight="1" x14ac:dyDescent="0.25">
      <c r="A16" s="53"/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52" t="s">
        <v>73</v>
      </c>
      <c r="O16" s="51" t="s">
        <v>72</v>
      </c>
    </row>
    <row r="17" spans="1:15" ht="11.25" customHeight="1" x14ac:dyDescent="0.25">
      <c r="A17" s="50"/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49" t="s">
        <v>3</v>
      </c>
      <c r="O17" s="48" t="s">
        <v>4</v>
      </c>
    </row>
    <row r="18" spans="1:15" ht="11.25" customHeight="1" x14ac:dyDescent="0.25">
      <c r="A18" s="43" t="s">
        <v>71</v>
      </c>
      <c r="B18" s="46">
        <f t="shared" ref="B18:M18" si="0">B19+B22+B25</f>
        <v>314635754.33000004</v>
      </c>
      <c r="C18" s="46">
        <f t="shared" si="0"/>
        <v>301612597.19</v>
      </c>
      <c r="D18" s="46">
        <f t="shared" si="0"/>
        <v>293783054.07999998</v>
      </c>
      <c r="E18" s="46">
        <f t="shared" si="0"/>
        <v>294707612.86000001</v>
      </c>
      <c r="F18" s="46">
        <f t="shared" si="0"/>
        <v>427422638.41000003</v>
      </c>
      <c r="G18" s="46">
        <f t="shared" si="0"/>
        <v>296371819.92000002</v>
      </c>
      <c r="H18" s="46">
        <f t="shared" si="0"/>
        <v>296113967.75</v>
      </c>
      <c r="I18" s="46">
        <f t="shared" si="0"/>
        <v>297895692.83000004</v>
      </c>
      <c r="J18" s="46">
        <f t="shared" si="0"/>
        <v>303327067.64999998</v>
      </c>
      <c r="K18" s="46">
        <f t="shared" si="0"/>
        <v>296620263.42999995</v>
      </c>
      <c r="L18" s="46">
        <f t="shared" si="0"/>
        <v>449451538.00999999</v>
      </c>
      <c r="M18" s="46">
        <f t="shared" si="0"/>
        <v>300015696.60000002</v>
      </c>
      <c r="N18" s="47">
        <f t="shared" ref="N18:N31" si="1">SUM(B18:M18)</f>
        <v>3871957703.0599999</v>
      </c>
      <c r="O18" s="46">
        <f t="shared" ref="O18" si="2">O19+O22+O25</f>
        <v>2603005.67</v>
      </c>
    </row>
    <row r="19" spans="1:15" ht="11.25" customHeight="1" x14ac:dyDescent="0.25">
      <c r="A19" s="44" t="s">
        <v>70</v>
      </c>
      <c r="B19" s="41">
        <f t="shared" ref="B19:M19" si="3">SUM(B20:B21)</f>
        <v>148551549.52000001</v>
      </c>
      <c r="C19" s="41">
        <f t="shared" si="3"/>
        <v>132617805.59</v>
      </c>
      <c r="D19" s="41">
        <f t="shared" si="3"/>
        <v>126527710.75999999</v>
      </c>
      <c r="E19" s="41">
        <f t="shared" si="3"/>
        <v>126471159.34</v>
      </c>
      <c r="F19" s="41">
        <f t="shared" si="3"/>
        <v>176793671.17000002</v>
      </c>
      <c r="G19" s="41">
        <f t="shared" si="3"/>
        <v>127661265.39</v>
      </c>
      <c r="H19" s="41">
        <f t="shared" si="3"/>
        <v>128594082.96000002</v>
      </c>
      <c r="I19" s="41">
        <f t="shared" si="3"/>
        <v>128807113.14000002</v>
      </c>
      <c r="J19" s="41">
        <f t="shared" si="3"/>
        <v>128796796.14999999</v>
      </c>
      <c r="K19" s="41">
        <f t="shared" si="3"/>
        <v>128738068.41</v>
      </c>
      <c r="L19" s="41">
        <f t="shared" si="3"/>
        <v>200023466.46000001</v>
      </c>
      <c r="M19" s="41">
        <f t="shared" si="3"/>
        <v>131313771.71000001</v>
      </c>
      <c r="N19" s="42">
        <f t="shared" si="1"/>
        <v>1684896460.6000004</v>
      </c>
      <c r="O19" s="41">
        <f t="shared" ref="O19" si="4">SUM(O20:O21)</f>
        <v>2603005.67</v>
      </c>
    </row>
    <row r="20" spans="1:15" ht="11.25" customHeight="1" x14ac:dyDescent="0.25">
      <c r="A20" s="44" t="s">
        <v>69</v>
      </c>
      <c r="B20" s="36">
        <v>128787713.45</v>
      </c>
      <c r="C20" s="36">
        <v>114179546.81</v>
      </c>
      <c r="D20" s="36">
        <v>108020325.27</v>
      </c>
      <c r="E20" s="36">
        <v>108225494.26000001</v>
      </c>
      <c r="F20" s="36">
        <v>158032197.03000003</v>
      </c>
      <c r="G20" s="36">
        <v>108698047.8</v>
      </c>
      <c r="H20" s="36">
        <v>109491043.95000002</v>
      </c>
      <c r="I20" s="36">
        <v>109559631.81000002</v>
      </c>
      <c r="J20" s="36">
        <v>109662082.08999999</v>
      </c>
      <c r="K20" s="36">
        <v>109506437.08999999</v>
      </c>
      <c r="L20" s="36">
        <v>162895299.68000001</v>
      </c>
      <c r="M20" s="36">
        <v>112209452.98</v>
      </c>
      <c r="N20" s="36">
        <f t="shared" si="1"/>
        <v>1439267272.22</v>
      </c>
      <c r="O20" s="39">
        <v>2603005.67</v>
      </c>
    </row>
    <row r="21" spans="1:15" ht="11.25" customHeight="1" x14ac:dyDescent="0.25">
      <c r="A21" s="44" t="s">
        <v>68</v>
      </c>
      <c r="B21" s="36">
        <v>19763836.07</v>
      </c>
      <c r="C21" s="36">
        <v>18438258.780000001</v>
      </c>
      <c r="D21" s="36">
        <v>18507385.490000002</v>
      </c>
      <c r="E21" s="36">
        <v>18245665.080000002</v>
      </c>
      <c r="F21" s="36">
        <v>18761474.140000001</v>
      </c>
      <c r="G21" s="36">
        <v>18963217.59</v>
      </c>
      <c r="H21" s="36">
        <v>19103039.010000002</v>
      </c>
      <c r="I21" s="36">
        <v>19247481.330000002</v>
      </c>
      <c r="J21" s="36">
        <v>19134714.059999999</v>
      </c>
      <c r="K21" s="36">
        <v>19231631.32</v>
      </c>
      <c r="L21" s="36">
        <v>37128166.780000001</v>
      </c>
      <c r="M21" s="36">
        <v>19104318.73</v>
      </c>
      <c r="N21" s="36">
        <f t="shared" si="1"/>
        <v>245629188.38</v>
      </c>
      <c r="O21" s="39">
        <v>0</v>
      </c>
    </row>
    <row r="22" spans="1:15" ht="11.25" customHeight="1" x14ac:dyDescent="0.25">
      <c r="A22" s="44" t="s">
        <v>67</v>
      </c>
      <c r="B22" s="41">
        <f t="shared" ref="B22:M22" si="5">SUM(B23:B24)</f>
        <v>166084204.81</v>
      </c>
      <c r="C22" s="41">
        <f t="shared" si="5"/>
        <v>168946906.44</v>
      </c>
      <c r="D22" s="41">
        <f t="shared" si="5"/>
        <v>167222771.66</v>
      </c>
      <c r="E22" s="41">
        <f t="shared" si="5"/>
        <v>168236453.51999998</v>
      </c>
      <c r="F22" s="41">
        <f t="shared" si="5"/>
        <v>250628967.24000001</v>
      </c>
      <c r="G22" s="41">
        <f t="shared" si="5"/>
        <v>168710554.53</v>
      </c>
      <c r="H22" s="41">
        <f t="shared" si="5"/>
        <v>167519884.78999999</v>
      </c>
      <c r="I22" s="41">
        <f t="shared" si="5"/>
        <v>169088579.69</v>
      </c>
      <c r="J22" s="41">
        <f t="shared" si="5"/>
        <v>174530271.5</v>
      </c>
      <c r="K22" s="41">
        <f t="shared" si="5"/>
        <v>167882195.01999998</v>
      </c>
      <c r="L22" s="41">
        <f t="shared" si="5"/>
        <v>249428071.55000001</v>
      </c>
      <c r="M22" s="41">
        <f t="shared" si="5"/>
        <v>168701924.89000002</v>
      </c>
      <c r="N22" s="42">
        <f t="shared" si="1"/>
        <v>2186980785.6399999</v>
      </c>
      <c r="O22" s="41">
        <f t="shared" ref="O22" si="6">SUM(O23:O24)</f>
        <v>0</v>
      </c>
    </row>
    <row r="23" spans="1:15" ht="11.25" customHeight="1" x14ac:dyDescent="0.25">
      <c r="A23" s="44" t="s">
        <v>66</v>
      </c>
      <c r="B23" s="36">
        <v>130239468.65000001</v>
      </c>
      <c r="C23" s="36">
        <v>132481272.11</v>
      </c>
      <c r="D23" s="36">
        <v>130656683.13</v>
      </c>
      <c r="E23" s="36">
        <v>131325577.5</v>
      </c>
      <c r="F23" s="36">
        <v>195770672.31999999</v>
      </c>
      <c r="G23" s="36">
        <v>131591622.88</v>
      </c>
      <c r="H23" s="36">
        <v>130143135.17</v>
      </c>
      <c r="I23" s="36">
        <v>131862777.77000001</v>
      </c>
      <c r="J23" s="36">
        <v>136625122.47999999</v>
      </c>
      <c r="K23" s="36">
        <v>130920177.63</v>
      </c>
      <c r="L23" s="36">
        <v>193758551.97</v>
      </c>
      <c r="M23" s="36">
        <v>131411996.12</v>
      </c>
      <c r="N23" s="36">
        <f t="shared" si="1"/>
        <v>1706787057.73</v>
      </c>
      <c r="O23" s="39">
        <v>0</v>
      </c>
    </row>
    <row r="24" spans="1:15" ht="11.25" customHeight="1" x14ac:dyDescent="0.25">
      <c r="A24" s="44" t="s">
        <v>65</v>
      </c>
      <c r="B24" s="36">
        <v>35844736.159999996</v>
      </c>
      <c r="C24" s="36">
        <v>36465634.329999998</v>
      </c>
      <c r="D24" s="36">
        <v>36566088.529999994</v>
      </c>
      <c r="E24" s="36">
        <v>36910876.019999996</v>
      </c>
      <c r="F24" s="36">
        <v>54858294.920000002</v>
      </c>
      <c r="G24" s="36">
        <v>37118931.649999999</v>
      </c>
      <c r="H24" s="36">
        <v>37376749.619999997</v>
      </c>
      <c r="I24" s="36">
        <v>37225801.920000002</v>
      </c>
      <c r="J24" s="36">
        <v>37905149.020000003</v>
      </c>
      <c r="K24" s="36">
        <v>36962017.390000001</v>
      </c>
      <c r="L24" s="36">
        <v>55669519.580000006</v>
      </c>
      <c r="M24" s="36">
        <v>37289928.770000003</v>
      </c>
      <c r="N24" s="36">
        <f t="shared" si="1"/>
        <v>480193727.90999991</v>
      </c>
      <c r="O24" s="39">
        <v>0</v>
      </c>
    </row>
    <row r="25" spans="1:15" ht="13.2" x14ac:dyDescent="0.25">
      <c r="A25" s="45" t="s">
        <v>64</v>
      </c>
      <c r="B25" s="36">
        <v>0</v>
      </c>
      <c r="C25" s="36">
        <v>47885.16</v>
      </c>
      <c r="D25" s="36">
        <v>32571.66</v>
      </c>
      <c r="E25" s="39">
        <v>0</v>
      </c>
      <c r="F25" s="36">
        <v>0</v>
      </c>
      <c r="G25" s="36">
        <v>0</v>
      </c>
      <c r="H25" s="36">
        <v>0</v>
      </c>
      <c r="I25" s="39">
        <v>0</v>
      </c>
      <c r="J25" s="36">
        <v>0</v>
      </c>
      <c r="K25" s="36">
        <v>0</v>
      </c>
      <c r="L25" s="36">
        <v>0</v>
      </c>
      <c r="M25" s="36">
        <v>0</v>
      </c>
      <c r="N25" s="36">
        <f t="shared" si="1"/>
        <v>80456.820000000007</v>
      </c>
      <c r="O25" s="39">
        <v>0</v>
      </c>
    </row>
    <row r="26" spans="1:15" ht="13.2" x14ac:dyDescent="0.25">
      <c r="A26" s="44" t="s">
        <v>63</v>
      </c>
      <c r="B26" s="36"/>
      <c r="C26" s="36"/>
      <c r="D26" s="36"/>
      <c r="E26" s="39"/>
      <c r="F26" s="36"/>
      <c r="G26" s="36"/>
      <c r="H26" s="36"/>
      <c r="I26" s="39"/>
      <c r="J26" s="36"/>
      <c r="K26" s="36"/>
      <c r="L26" s="36"/>
      <c r="M26" s="39"/>
      <c r="N26" s="36">
        <f t="shared" si="1"/>
        <v>0</v>
      </c>
      <c r="O26" s="39">
        <v>0</v>
      </c>
    </row>
    <row r="27" spans="1:15" ht="11.25" customHeight="1" x14ac:dyDescent="0.25">
      <c r="A27" s="43" t="s">
        <v>62</v>
      </c>
      <c r="B27" s="41">
        <f t="shared" ref="B27:M27" si="7">SUM(B28:B31)</f>
        <v>6955940.5300000003</v>
      </c>
      <c r="C27" s="41">
        <f t="shared" si="7"/>
        <v>14066914.09</v>
      </c>
      <c r="D27" s="41">
        <f t="shared" si="7"/>
        <v>5485449.4700000007</v>
      </c>
      <c r="E27" s="41">
        <f t="shared" si="7"/>
        <v>102264686.09</v>
      </c>
      <c r="F27" s="41">
        <f t="shared" si="7"/>
        <v>101309964.34999999</v>
      </c>
      <c r="G27" s="41">
        <f t="shared" si="7"/>
        <v>99867898.290000007</v>
      </c>
      <c r="H27" s="41">
        <f t="shared" si="7"/>
        <v>83875259.349999994</v>
      </c>
      <c r="I27" s="41">
        <f t="shared" si="7"/>
        <v>1814508.54</v>
      </c>
      <c r="J27" s="41">
        <f t="shared" si="7"/>
        <v>1607267.92</v>
      </c>
      <c r="K27" s="41">
        <f t="shared" si="7"/>
        <v>1812646.4500000002</v>
      </c>
      <c r="L27" s="41">
        <f t="shared" si="7"/>
        <v>1043545.99</v>
      </c>
      <c r="M27" s="41">
        <f t="shared" si="7"/>
        <v>944582.87</v>
      </c>
      <c r="N27" s="42">
        <f t="shared" si="1"/>
        <v>421048663.94</v>
      </c>
      <c r="O27" s="41">
        <f t="shared" ref="O27" si="8">SUM(O28:O31)</f>
        <v>0</v>
      </c>
    </row>
    <row r="28" spans="1:15" ht="11.25" customHeight="1" x14ac:dyDescent="0.25">
      <c r="A28" s="40" t="s">
        <v>61</v>
      </c>
      <c r="B28" s="36">
        <v>895513.88</v>
      </c>
      <c r="C28" s="36">
        <v>10675327.949999999</v>
      </c>
      <c r="D28" s="36">
        <v>2898041.07</v>
      </c>
      <c r="E28" s="36">
        <v>2009288.55</v>
      </c>
      <c r="F28" s="36">
        <v>1690987.26</v>
      </c>
      <c r="G28" s="36">
        <v>741289.52</v>
      </c>
      <c r="H28" s="36">
        <v>519624.04</v>
      </c>
      <c r="I28" s="36">
        <v>501801.83</v>
      </c>
      <c r="J28" s="36">
        <v>430504.23</v>
      </c>
      <c r="K28" s="36">
        <v>600735.13</v>
      </c>
      <c r="L28" s="36">
        <v>579183.99</v>
      </c>
      <c r="M28" s="36">
        <v>883389.2</v>
      </c>
      <c r="N28" s="36">
        <f t="shared" si="1"/>
        <v>22425686.649999995</v>
      </c>
      <c r="O28" s="39">
        <v>0</v>
      </c>
    </row>
    <row r="29" spans="1:15" ht="11.25" customHeight="1" x14ac:dyDescent="0.25">
      <c r="A29" s="40" t="s">
        <v>60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f t="shared" si="1"/>
        <v>0</v>
      </c>
      <c r="O29" s="39">
        <v>0</v>
      </c>
    </row>
    <row r="30" spans="1:15" ht="11.25" customHeight="1" x14ac:dyDescent="0.25">
      <c r="A30" s="40" t="s">
        <v>59</v>
      </c>
      <c r="B30" s="36">
        <v>6060426.6500000004</v>
      </c>
      <c r="C30" s="36">
        <v>3391586.1399999997</v>
      </c>
      <c r="D30" s="36">
        <v>2587408.4000000008</v>
      </c>
      <c r="E30" s="36">
        <v>1300178.06</v>
      </c>
      <c r="F30" s="36">
        <v>918395.82</v>
      </c>
      <c r="G30" s="36">
        <v>557795.66</v>
      </c>
      <c r="H30" s="36">
        <v>455635.31</v>
      </c>
      <c r="I30" s="36">
        <v>1312706.71</v>
      </c>
      <c r="J30" s="36">
        <v>1176763.69</v>
      </c>
      <c r="K30" s="36">
        <v>1211911.32</v>
      </c>
      <c r="L30" s="36">
        <v>464362</v>
      </c>
      <c r="M30" s="36">
        <v>61193.67</v>
      </c>
      <c r="N30" s="36">
        <f t="shared" si="1"/>
        <v>19498363.430000003</v>
      </c>
      <c r="O30" s="39">
        <v>0</v>
      </c>
    </row>
    <row r="31" spans="1:15" ht="11.25" customHeight="1" x14ac:dyDescent="0.25">
      <c r="A31" s="38" t="s">
        <v>58</v>
      </c>
      <c r="B31" s="37">
        <v>0</v>
      </c>
      <c r="C31" s="37">
        <v>0</v>
      </c>
      <c r="D31" s="37">
        <v>0</v>
      </c>
      <c r="E31" s="37">
        <v>98955219.480000004</v>
      </c>
      <c r="F31" s="37">
        <v>98700581.269999996</v>
      </c>
      <c r="G31" s="37">
        <v>98568813.109999999</v>
      </c>
      <c r="H31" s="37">
        <v>82900000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7">
        <f t="shared" si="1"/>
        <v>379124613.86000001</v>
      </c>
      <c r="O31" s="35">
        <v>0</v>
      </c>
    </row>
    <row r="32" spans="1:15" ht="11.25" customHeight="1" x14ac:dyDescent="0.25">
      <c r="A32" s="34" t="s">
        <v>57</v>
      </c>
      <c r="B32" s="33">
        <f t="shared" ref="B32:O32" si="9">B18-B27</f>
        <v>307679813.80000007</v>
      </c>
      <c r="C32" s="33">
        <f t="shared" si="9"/>
        <v>287545683.10000002</v>
      </c>
      <c r="D32" s="33">
        <f t="shared" si="9"/>
        <v>288297604.60999995</v>
      </c>
      <c r="E32" s="33">
        <f t="shared" si="9"/>
        <v>192442926.77000001</v>
      </c>
      <c r="F32" s="33">
        <f t="shared" si="9"/>
        <v>326112674.06000006</v>
      </c>
      <c r="G32" s="33">
        <f t="shared" si="9"/>
        <v>196503921.63</v>
      </c>
      <c r="H32" s="33">
        <f t="shared" si="9"/>
        <v>212238708.40000001</v>
      </c>
      <c r="I32" s="33">
        <f t="shared" si="9"/>
        <v>296081184.29000002</v>
      </c>
      <c r="J32" s="33">
        <f t="shared" si="9"/>
        <v>301719799.72999996</v>
      </c>
      <c r="K32" s="33">
        <f t="shared" si="9"/>
        <v>294807616.97999996</v>
      </c>
      <c r="L32" s="33">
        <f t="shared" si="9"/>
        <v>448407992.01999998</v>
      </c>
      <c r="M32" s="33">
        <f t="shared" si="9"/>
        <v>299071113.73000002</v>
      </c>
      <c r="N32" s="33">
        <f t="shared" si="9"/>
        <v>3450909039.1199999</v>
      </c>
      <c r="O32" s="33">
        <f t="shared" si="9"/>
        <v>2603005.67</v>
      </c>
    </row>
    <row r="33" spans="1:15" ht="11.25" customHeight="1" x14ac:dyDescent="0.25">
      <c r="A33" s="12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4"/>
    </row>
    <row r="34" spans="1:15" ht="11.25" customHeight="1" x14ac:dyDescent="0.25">
      <c r="A34" s="104" t="s">
        <v>56</v>
      </c>
      <c r="B34" s="105"/>
      <c r="C34" s="105"/>
      <c r="D34" s="105"/>
      <c r="E34" s="105"/>
      <c r="F34" s="104" t="s">
        <v>5</v>
      </c>
      <c r="G34" s="105"/>
      <c r="H34" s="105"/>
      <c r="I34" s="105"/>
      <c r="J34" s="105"/>
      <c r="K34" s="105"/>
      <c r="L34" s="105"/>
      <c r="M34" s="104" t="s">
        <v>55</v>
      </c>
      <c r="N34" s="105"/>
      <c r="O34" s="130"/>
    </row>
    <row r="35" spans="1:15" ht="11.25" customHeight="1" x14ac:dyDescent="0.25">
      <c r="A35" s="12" t="s">
        <v>54</v>
      </c>
      <c r="B35" s="31"/>
      <c r="C35" s="31"/>
      <c r="D35" s="31"/>
      <c r="E35" s="31"/>
      <c r="F35" s="32"/>
      <c r="G35" s="31"/>
      <c r="H35" s="30"/>
      <c r="I35" s="30"/>
      <c r="J35" s="30"/>
      <c r="K35" s="30"/>
      <c r="L35" s="29">
        <v>1233714885000</v>
      </c>
      <c r="M35" s="115" t="s">
        <v>53</v>
      </c>
      <c r="N35" s="116"/>
      <c r="O35" s="117"/>
    </row>
    <row r="36" spans="1:15" ht="13.2" x14ac:dyDescent="0.25">
      <c r="A36" s="28" t="s">
        <v>52</v>
      </c>
      <c r="B36" s="16"/>
      <c r="C36" s="16"/>
      <c r="D36" s="16"/>
      <c r="E36" s="16"/>
      <c r="F36" s="15"/>
      <c r="G36" s="16"/>
      <c r="H36" s="27"/>
      <c r="I36" s="27"/>
      <c r="J36" s="27"/>
      <c r="K36" s="27"/>
      <c r="L36" s="26">
        <f>N32+O32</f>
        <v>3453512044.79</v>
      </c>
      <c r="M36" s="118">
        <f>L36/L35</f>
        <v>2.7992788988600069E-3</v>
      </c>
      <c r="N36" s="119"/>
      <c r="O36" s="120"/>
    </row>
    <row r="37" spans="1:15" ht="11.25" customHeight="1" x14ac:dyDescent="0.25">
      <c r="A37" s="121" t="s">
        <v>51</v>
      </c>
      <c r="B37" s="122"/>
      <c r="C37" s="122"/>
      <c r="D37" s="122"/>
      <c r="E37" s="123"/>
      <c r="F37" s="12"/>
      <c r="G37" s="13"/>
      <c r="H37" s="13"/>
      <c r="I37" s="13"/>
      <c r="J37" s="13"/>
      <c r="K37" s="13"/>
      <c r="L37" s="25">
        <f>L35*M37</f>
        <v>10609948011</v>
      </c>
      <c r="M37" s="124">
        <v>8.6E-3</v>
      </c>
      <c r="N37" s="125"/>
      <c r="O37" s="126"/>
    </row>
    <row r="38" spans="1:15" ht="11.25" customHeight="1" x14ac:dyDescent="0.25">
      <c r="A38" s="12" t="s">
        <v>50</v>
      </c>
      <c r="B38" s="13"/>
      <c r="C38" s="13"/>
      <c r="D38" s="13"/>
      <c r="E38" s="13"/>
      <c r="F38" s="12"/>
      <c r="G38" s="13"/>
      <c r="H38" s="13"/>
      <c r="I38" s="13"/>
      <c r="J38" s="13"/>
      <c r="K38" s="13"/>
      <c r="L38" s="25">
        <f>L35*M38</f>
        <v>10079450610.450001</v>
      </c>
      <c r="M38" s="127">
        <f>M37*0.95</f>
        <v>8.1700000000000002E-3</v>
      </c>
      <c r="N38" s="128"/>
      <c r="O38" s="129"/>
    </row>
    <row r="39" spans="1:15" ht="11.25" customHeight="1" x14ac:dyDescent="0.25">
      <c r="A39" s="12" t="s">
        <v>49</v>
      </c>
      <c r="B39" s="13"/>
      <c r="C39" s="13"/>
      <c r="D39" s="13"/>
      <c r="E39" s="13"/>
      <c r="F39" s="12"/>
      <c r="G39" s="13"/>
      <c r="H39" s="13"/>
      <c r="I39" s="13"/>
      <c r="J39" s="13"/>
      <c r="K39" s="13"/>
      <c r="L39" s="25">
        <f>L35*M39</f>
        <v>9548953209.8999996</v>
      </c>
      <c r="M39" s="127">
        <f>M37*0.9</f>
        <v>7.7400000000000004E-3</v>
      </c>
      <c r="N39" s="128"/>
      <c r="O39" s="129"/>
    </row>
    <row r="40" spans="1:15" ht="11.25" customHeight="1" x14ac:dyDescent="0.25">
      <c r="A40" s="5" t="s">
        <v>85</v>
      </c>
      <c r="B40" s="5"/>
      <c r="C40" s="5"/>
      <c r="D40" s="5"/>
      <c r="E40" s="5"/>
      <c r="F40" s="4"/>
      <c r="G40" s="4"/>
      <c r="H40" s="4"/>
      <c r="I40" s="4"/>
      <c r="J40" s="4"/>
      <c r="K40" s="4"/>
      <c r="L40" s="4"/>
      <c r="M40" s="4"/>
      <c r="N40" s="4"/>
      <c r="O40" s="4"/>
    </row>
    <row r="41" spans="1:15" ht="22.5" customHeight="1" x14ac:dyDescent="0.25">
      <c r="A41" s="100" t="s">
        <v>48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</row>
    <row r="42" spans="1:15" ht="11.25" customHeight="1" x14ac:dyDescent="0.25">
      <c r="A42" s="100"/>
      <c r="B42" s="100"/>
      <c r="C42" s="100"/>
      <c r="D42" s="100"/>
      <c r="E42" s="100"/>
      <c r="F42" s="100"/>
      <c r="G42" s="100"/>
      <c r="H42" s="4"/>
      <c r="I42" s="4"/>
      <c r="J42" s="4"/>
      <c r="K42" s="4"/>
      <c r="L42" s="4"/>
      <c r="M42" s="4"/>
      <c r="N42" s="4"/>
      <c r="O42" s="4"/>
    </row>
    <row r="46" spans="1:15" ht="11.25" customHeight="1" x14ac:dyDescent="0.25">
      <c r="A46" s="19" t="s">
        <v>47</v>
      </c>
    </row>
    <row r="47" spans="1:15" ht="11.25" customHeight="1" x14ac:dyDescent="0.25">
      <c r="A47" s="19" t="s">
        <v>101</v>
      </c>
    </row>
    <row r="48" spans="1:15" ht="11.25" customHeight="1" x14ac:dyDescent="0.25">
      <c r="A48" s="20"/>
    </row>
    <row r="49" spans="1:1" ht="11.25" customHeight="1" x14ac:dyDescent="0.25">
      <c r="A49" s="20"/>
    </row>
    <row r="50" spans="1:1" ht="11.25" customHeight="1" x14ac:dyDescent="0.25">
      <c r="A50" s="20"/>
    </row>
    <row r="51" spans="1:1" ht="11.25" customHeight="1" x14ac:dyDescent="0.25">
      <c r="A51" s="20"/>
    </row>
    <row r="52" spans="1:1" ht="11.25" customHeight="1" x14ac:dyDescent="0.25">
      <c r="A52" s="20" t="s">
        <v>41</v>
      </c>
    </row>
    <row r="53" spans="1:1" ht="11.25" customHeight="1" x14ac:dyDescent="0.25">
      <c r="A53" s="21" t="s">
        <v>42</v>
      </c>
    </row>
  </sheetData>
  <mergeCells count="32">
    <mergeCell ref="B14:B17"/>
    <mergeCell ref="C14:C17"/>
    <mergeCell ref="D14:D17"/>
    <mergeCell ref="E14:E17"/>
    <mergeCell ref="J14:J17"/>
    <mergeCell ref="M37:O37"/>
    <mergeCell ref="M38:O38"/>
    <mergeCell ref="M39:O39"/>
    <mergeCell ref="M14:M17"/>
    <mergeCell ref="M34:O34"/>
    <mergeCell ref="A42:G42"/>
    <mergeCell ref="F14:F17"/>
    <mergeCell ref="A34:E34"/>
    <mergeCell ref="F34:L34"/>
    <mergeCell ref="B11:O11"/>
    <mergeCell ref="B12:O12"/>
    <mergeCell ref="B13:N13"/>
    <mergeCell ref="K14:K17"/>
    <mergeCell ref="L14:L17"/>
    <mergeCell ref="M35:O35"/>
    <mergeCell ref="M36:O36"/>
    <mergeCell ref="A37:E37"/>
    <mergeCell ref="A41:O41"/>
    <mergeCell ref="G14:G17"/>
    <mergeCell ref="H14:H17"/>
    <mergeCell ref="I14:I17"/>
    <mergeCell ref="A8:O8"/>
    <mergeCell ref="A3:O3"/>
    <mergeCell ref="A4:O4"/>
    <mergeCell ref="A5:O5"/>
    <mergeCell ref="A6:O6"/>
    <mergeCell ref="A7:O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41"/>
  <sheetViews>
    <sheetView showGridLines="0" tabSelected="1" topLeftCell="A12" zoomScale="104" zoomScaleNormal="100" workbookViewId="0">
      <selection activeCell="B25" sqref="B24:B25"/>
    </sheetView>
  </sheetViews>
  <sheetFormatPr defaultColWidth="9.109375" defaultRowHeight="11.25" customHeight="1" x14ac:dyDescent="0.2"/>
  <cols>
    <col min="1" max="1" width="67.109375" style="4" customWidth="1"/>
    <col min="2" max="2" width="16.44140625" style="4" customWidth="1"/>
    <col min="3" max="5" width="12.6640625" style="4" customWidth="1"/>
    <col min="6" max="6" width="11.33203125" style="4" customWidth="1"/>
    <col min="7" max="7" width="19.6640625" style="4" customWidth="1"/>
    <col min="8" max="8" width="14.6640625" style="4" customWidth="1"/>
    <col min="9" max="10" width="16.44140625" style="4" customWidth="1"/>
    <col min="11" max="16384" width="9.109375" style="4"/>
  </cols>
  <sheetData>
    <row r="1" spans="1:15" ht="15.6" x14ac:dyDescent="0.3">
      <c r="A1" s="145" t="s">
        <v>100</v>
      </c>
      <c r="B1" s="145"/>
      <c r="C1" s="145"/>
      <c r="D1" s="145"/>
      <c r="E1" s="145"/>
      <c r="F1" s="145"/>
      <c r="G1" s="145"/>
    </row>
    <row r="2" spans="1:15" ht="11.25" customHeight="1" x14ac:dyDescent="0.2">
      <c r="A2" s="98"/>
      <c r="B2" s="98"/>
      <c r="C2" s="98"/>
      <c r="D2" s="98"/>
      <c r="E2" s="98"/>
      <c r="F2" s="98"/>
      <c r="G2" s="98"/>
    </row>
    <row r="3" spans="1:15" ht="11.25" customHeight="1" x14ac:dyDescent="0.2">
      <c r="A3" s="153" t="s">
        <v>43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</row>
    <row r="4" spans="1:15" ht="11.25" customHeight="1" x14ac:dyDescent="0.2">
      <c r="A4" s="153" t="s">
        <v>44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</row>
    <row r="5" spans="1:15" ht="11.25" customHeight="1" x14ac:dyDescent="0.2">
      <c r="A5" s="153" t="s">
        <v>0</v>
      </c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</row>
    <row r="6" spans="1:15" ht="11.25" customHeight="1" x14ac:dyDescent="0.2">
      <c r="A6" s="154" t="s">
        <v>105</v>
      </c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</row>
    <row r="7" spans="1:15" ht="11.25" customHeight="1" x14ac:dyDescent="0.2">
      <c r="A7" s="153" t="s">
        <v>1</v>
      </c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</row>
    <row r="8" spans="1:15" ht="11.25" customHeight="1" x14ac:dyDescent="0.2">
      <c r="A8" s="153" t="s">
        <v>86</v>
      </c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</row>
    <row r="9" spans="1:15" ht="11.25" customHeight="1" x14ac:dyDescent="0.2">
      <c r="A9" s="136"/>
      <c r="B9" s="136"/>
      <c r="C9" s="136"/>
      <c r="D9" s="136"/>
      <c r="E9" s="136"/>
      <c r="F9" s="136"/>
      <c r="G9" s="136"/>
    </row>
    <row r="10" spans="1:15" ht="11.25" customHeight="1" x14ac:dyDescent="0.2">
      <c r="A10" s="137" t="s">
        <v>7</v>
      </c>
      <c r="B10" s="137"/>
      <c r="C10" s="98"/>
      <c r="D10" s="61"/>
      <c r="E10" s="61"/>
      <c r="F10" s="61"/>
      <c r="I10" s="9"/>
      <c r="J10" s="9">
        <v>1</v>
      </c>
    </row>
    <row r="11" spans="1:15" ht="15" customHeight="1" x14ac:dyDescent="0.2">
      <c r="A11" s="138" t="s">
        <v>8</v>
      </c>
      <c r="B11" s="133" t="s">
        <v>9</v>
      </c>
      <c r="C11" s="140" t="s">
        <v>10</v>
      </c>
      <c r="D11" s="141"/>
      <c r="E11" s="141"/>
      <c r="F11" s="142"/>
      <c r="G11" s="143" t="s">
        <v>26</v>
      </c>
      <c r="H11" s="131" t="s">
        <v>11</v>
      </c>
      <c r="I11" s="131" t="s">
        <v>12</v>
      </c>
      <c r="J11" s="133" t="s">
        <v>13</v>
      </c>
    </row>
    <row r="12" spans="1:15" ht="24.9" customHeight="1" x14ac:dyDescent="0.2">
      <c r="A12" s="139"/>
      <c r="B12" s="134"/>
      <c r="C12" s="135" t="s">
        <v>14</v>
      </c>
      <c r="D12" s="135"/>
      <c r="E12" s="133" t="s">
        <v>15</v>
      </c>
      <c r="F12" s="133" t="s">
        <v>16</v>
      </c>
      <c r="G12" s="144"/>
      <c r="H12" s="132"/>
      <c r="I12" s="132"/>
      <c r="J12" s="134"/>
    </row>
    <row r="13" spans="1:15" ht="49.5" customHeight="1" x14ac:dyDescent="0.2">
      <c r="A13" s="139"/>
      <c r="B13" s="134"/>
      <c r="C13" s="62" t="s">
        <v>17</v>
      </c>
      <c r="D13" s="62" t="s">
        <v>18</v>
      </c>
      <c r="E13" s="134"/>
      <c r="F13" s="134"/>
      <c r="G13" s="144"/>
      <c r="H13" s="132"/>
      <c r="I13" s="132"/>
      <c r="J13" s="134"/>
    </row>
    <row r="14" spans="1:15" ht="15.75" customHeight="1" x14ac:dyDescent="0.2">
      <c r="A14" s="139"/>
      <c r="B14" s="63" t="s">
        <v>3</v>
      </c>
      <c r="C14" s="92" t="s">
        <v>4</v>
      </c>
      <c r="D14" s="92" t="s">
        <v>19</v>
      </c>
      <c r="E14" s="8" t="s">
        <v>20</v>
      </c>
      <c r="F14" s="94" t="s">
        <v>21</v>
      </c>
      <c r="G14" s="7" t="s">
        <v>99</v>
      </c>
      <c r="H14" s="8" t="s">
        <v>98</v>
      </c>
      <c r="I14" s="93"/>
      <c r="J14" s="92" t="s">
        <v>97</v>
      </c>
    </row>
    <row r="15" spans="1:15" ht="11.25" customHeight="1" x14ac:dyDescent="0.2">
      <c r="A15" s="85" t="s">
        <v>22</v>
      </c>
      <c r="B15" s="91">
        <f t="shared" ref="B15:J15" si="0">SUM(B16)</f>
        <v>985372536.33000004</v>
      </c>
      <c r="C15" s="91">
        <f t="shared" si="0"/>
        <v>6310363.9500000002</v>
      </c>
      <c r="D15" s="91">
        <f t="shared" si="0"/>
        <v>48064214.649999999</v>
      </c>
      <c r="E15" s="91">
        <f t="shared" si="0"/>
        <v>27371659.670000002</v>
      </c>
      <c r="F15" s="91">
        <f t="shared" si="0"/>
        <v>7152730.9300000099</v>
      </c>
      <c r="G15" s="91">
        <f t="shared" si="0"/>
        <v>896473567.13</v>
      </c>
      <c r="H15" s="91">
        <f t="shared" si="0"/>
        <v>152027344.16999999</v>
      </c>
      <c r="I15" s="91">
        <f t="shared" si="0"/>
        <v>0</v>
      </c>
      <c r="J15" s="91">
        <f t="shared" si="0"/>
        <v>744446222.96000004</v>
      </c>
    </row>
    <row r="16" spans="1:15" ht="11.25" customHeight="1" x14ac:dyDescent="0.2">
      <c r="A16" s="90" t="s">
        <v>45</v>
      </c>
      <c r="B16" s="89">
        <v>985372536.33000004</v>
      </c>
      <c r="C16" s="89">
        <v>6310363.9500000002</v>
      </c>
      <c r="D16" s="89">
        <v>48064214.649999999</v>
      </c>
      <c r="E16" s="89">
        <v>27371659.670000002</v>
      </c>
      <c r="F16" s="89">
        <v>7152730.9300000099</v>
      </c>
      <c r="G16" s="88">
        <f>B16-(C16+D16+E16+F16)</f>
        <v>896473567.13</v>
      </c>
      <c r="H16" s="86">
        <v>152027344.16999999</v>
      </c>
      <c r="I16" s="87"/>
      <c r="J16" s="86">
        <f>G16-H16</f>
        <v>744446222.96000004</v>
      </c>
    </row>
    <row r="17" spans="1:15" ht="11.25" customHeight="1" x14ac:dyDescent="0.2">
      <c r="A17" s="85" t="s">
        <v>23</v>
      </c>
      <c r="B17" s="84">
        <f t="shared" ref="B17:J17" si="1">SUM(B18:B25)</f>
        <v>277600999.10000002</v>
      </c>
      <c r="C17" s="84">
        <f t="shared" si="1"/>
        <v>81039.66</v>
      </c>
      <c r="D17" s="84">
        <f t="shared" si="1"/>
        <v>11743563.6</v>
      </c>
      <c r="E17" s="84">
        <f t="shared" si="1"/>
        <v>0</v>
      </c>
      <c r="F17" s="84">
        <f t="shared" si="1"/>
        <v>4904539.26</v>
      </c>
      <c r="G17" s="84">
        <f t="shared" si="1"/>
        <v>260871856.57999998</v>
      </c>
      <c r="H17" s="84">
        <f t="shared" si="1"/>
        <v>4235982.3</v>
      </c>
      <c r="I17" s="84">
        <f t="shared" si="1"/>
        <v>0</v>
      </c>
      <c r="J17" s="84">
        <f t="shared" si="1"/>
        <v>256635874.27999997</v>
      </c>
    </row>
    <row r="18" spans="1:15" ht="11.25" customHeight="1" x14ac:dyDescent="0.2">
      <c r="A18" s="82" t="s">
        <v>96</v>
      </c>
      <c r="B18" s="79">
        <v>130291.33</v>
      </c>
      <c r="C18" s="78"/>
      <c r="D18" s="77"/>
      <c r="E18" s="77"/>
      <c r="F18" s="83">
        <v>54128.76</v>
      </c>
      <c r="G18" s="75">
        <f t="shared" ref="G18:G25" si="2">B18-(C18+D18+E18+F18)</f>
        <v>76162.570000000007</v>
      </c>
      <c r="H18" s="74"/>
      <c r="I18" s="73"/>
      <c r="J18" s="72">
        <f t="shared" ref="J18:J25" si="3">G18-H18</f>
        <v>76162.570000000007</v>
      </c>
    </row>
    <row r="19" spans="1:15" ht="11.25" customHeight="1" x14ac:dyDescent="0.2">
      <c r="A19" s="82" t="s">
        <v>95</v>
      </c>
      <c r="B19" s="79">
        <v>220495184.16999999</v>
      </c>
      <c r="C19" s="95">
        <v>56335.43</v>
      </c>
      <c r="D19" s="95">
        <v>3153.75</v>
      </c>
      <c r="E19" s="77"/>
      <c r="F19" s="76"/>
      <c r="G19" s="75">
        <f t="shared" si="2"/>
        <v>220435694.98999998</v>
      </c>
      <c r="H19" s="74">
        <v>4235982.3</v>
      </c>
      <c r="I19" s="73"/>
      <c r="J19" s="72">
        <f t="shared" si="3"/>
        <v>216199712.68999997</v>
      </c>
    </row>
    <row r="20" spans="1:15" ht="11.25" customHeight="1" x14ac:dyDescent="0.2">
      <c r="A20" s="82" t="s">
        <v>94</v>
      </c>
      <c r="B20" s="81"/>
      <c r="C20" s="78"/>
      <c r="D20" s="77"/>
      <c r="E20" s="77"/>
      <c r="F20" s="76"/>
      <c r="G20" s="75">
        <f t="shared" si="2"/>
        <v>0</v>
      </c>
      <c r="H20" s="74"/>
      <c r="I20" s="73"/>
      <c r="J20" s="72">
        <f t="shared" si="3"/>
        <v>0</v>
      </c>
    </row>
    <row r="21" spans="1:15" ht="11.25" customHeight="1" x14ac:dyDescent="0.2">
      <c r="A21" s="82" t="s">
        <v>93</v>
      </c>
      <c r="B21" s="79">
        <v>2512615</v>
      </c>
      <c r="C21" s="78"/>
      <c r="D21" s="77"/>
      <c r="E21" s="77"/>
      <c r="F21" s="76"/>
      <c r="G21" s="75">
        <f t="shared" si="2"/>
        <v>2512615</v>
      </c>
      <c r="H21" s="74"/>
      <c r="I21" s="73"/>
      <c r="J21" s="72">
        <f t="shared" si="3"/>
        <v>2512615</v>
      </c>
    </row>
    <row r="22" spans="1:15" ht="11.25" customHeight="1" x14ac:dyDescent="0.2">
      <c r="A22" s="82" t="s">
        <v>92</v>
      </c>
      <c r="B22" s="81"/>
      <c r="C22" s="78"/>
      <c r="D22" s="77"/>
      <c r="E22" s="77"/>
      <c r="F22" s="76"/>
      <c r="G22" s="75">
        <f t="shared" si="2"/>
        <v>0</v>
      </c>
      <c r="H22" s="74"/>
      <c r="I22" s="73"/>
      <c r="J22" s="72">
        <f t="shared" si="3"/>
        <v>0</v>
      </c>
    </row>
    <row r="23" spans="1:15" ht="11.25" customHeight="1" x14ac:dyDescent="0.2">
      <c r="A23" s="82" t="s">
        <v>91</v>
      </c>
      <c r="B23" s="81"/>
      <c r="C23" s="78"/>
      <c r="D23" s="77"/>
      <c r="E23" s="77"/>
      <c r="F23" s="76"/>
      <c r="G23" s="75">
        <f t="shared" si="2"/>
        <v>0</v>
      </c>
      <c r="H23" s="74"/>
      <c r="I23" s="73"/>
      <c r="J23" s="72">
        <f t="shared" si="3"/>
        <v>0</v>
      </c>
    </row>
    <row r="24" spans="1:15" ht="11.25" customHeight="1" x14ac:dyDescent="0.2">
      <c r="A24" s="82" t="s">
        <v>90</v>
      </c>
      <c r="B24" s="79">
        <f>4850410.5-B21</f>
        <v>2337795.5</v>
      </c>
      <c r="C24" s="78"/>
      <c r="D24" s="77"/>
      <c r="E24" s="77"/>
      <c r="F24" s="76"/>
      <c r="G24" s="75">
        <f t="shared" si="2"/>
        <v>2337795.5</v>
      </c>
      <c r="H24" s="74"/>
      <c r="I24" s="73"/>
      <c r="J24" s="72">
        <f t="shared" si="3"/>
        <v>2337795.5</v>
      </c>
    </row>
    <row r="25" spans="1:15" ht="11.25" customHeight="1" x14ac:dyDescent="0.2">
      <c r="A25" s="80" t="s">
        <v>89</v>
      </c>
      <c r="B25" s="79">
        <v>52125113.100000001</v>
      </c>
      <c r="C25" s="79">
        <v>24704.23</v>
      </c>
      <c r="D25" s="79">
        <v>11740409.85</v>
      </c>
      <c r="E25" s="77"/>
      <c r="F25" s="79">
        <v>4850410.5</v>
      </c>
      <c r="G25" s="79">
        <f t="shared" si="2"/>
        <v>35509588.520000003</v>
      </c>
      <c r="H25" s="79"/>
      <c r="I25" s="73"/>
      <c r="J25" s="72">
        <f t="shared" si="3"/>
        <v>35509588.520000003</v>
      </c>
    </row>
    <row r="26" spans="1:15" s="3" customFormat="1" ht="11.25" customHeight="1" x14ac:dyDescent="0.2">
      <c r="A26" s="71" t="s">
        <v>24</v>
      </c>
      <c r="B26" s="70">
        <f t="shared" ref="B26:J26" si="4">B17+B15</f>
        <v>1262973535.4300001</v>
      </c>
      <c r="C26" s="70">
        <f t="shared" si="4"/>
        <v>6391403.6100000003</v>
      </c>
      <c r="D26" s="70">
        <f t="shared" si="4"/>
        <v>59807778.25</v>
      </c>
      <c r="E26" s="70">
        <f t="shared" si="4"/>
        <v>27371659.670000002</v>
      </c>
      <c r="F26" s="70">
        <f t="shared" si="4"/>
        <v>12057270.190000009</v>
      </c>
      <c r="G26" s="70">
        <f t="shared" si="4"/>
        <v>1157345423.71</v>
      </c>
      <c r="H26" s="70">
        <f t="shared" si="4"/>
        <v>156263326.47</v>
      </c>
      <c r="I26" s="70">
        <f t="shared" si="4"/>
        <v>0</v>
      </c>
      <c r="J26" s="70">
        <f t="shared" si="4"/>
        <v>1001082097.24</v>
      </c>
    </row>
    <row r="27" spans="1:15" s="6" customFormat="1" ht="11.25" customHeight="1" x14ac:dyDescent="0.25">
      <c r="A27" s="5" t="s">
        <v>104</v>
      </c>
      <c r="B27" s="5"/>
      <c r="C27" s="5"/>
      <c r="D27" s="5"/>
      <c r="E27" s="5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1.25" customHeight="1" x14ac:dyDescent="0.2">
      <c r="A28" s="98" t="s">
        <v>6</v>
      </c>
      <c r="B28" s="98"/>
      <c r="C28" s="98"/>
      <c r="D28" s="61"/>
      <c r="E28" s="61"/>
      <c r="F28" s="61"/>
      <c r="G28" s="61"/>
    </row>
    <row r="29" spans="1:15" ht="15" customHeight="1" x14ac:dyDescent="0.2">
      <c r="A29" s="4" t="s">
        <v>25</v>
      </c>
    </row>
    <row r="30" spans="1:15" ht="13.95" customHeight="1" x14ac:dyDescent="0.2">
      <c r="A30" s="67" t="s">
        <v>106</v>
      </c>
      <c r="B30" s="69"/>
      <c r="C30" s="68"/>
      <c r="D30" s="68"/>
      <c r="E30" s="68"/>
      <c r="F30" s="68"/>
    </row>
    <row r="32" spans="1:15" ht="11.25" customHeight="1" x14ac:dyDescent="0.25">
      <c r="A32" s="6"/>
      <c r="B32" s="6"/>
      <c r="C32" s="6"/>
    </row>
    <row r="33" spans="1:3" ht="11.25" customHeight="1" x14ac:dyDescent="0.25">
      <c r="A33" s="66" t="s">
        <v>46</v>
      </c>
      <c r="B33" s="6"/>
      <c r="C33" s="6"/>
    </row>
    <row r="34" spans="1:3" ht="11.25" customHeight="1" x14ac:dyDescent="0.25">
      <c r="A34" s="66" t="s">
        <v>102</v>
      </c>
      <c r="B34" s="6"/>
      <c r="C34" s="6"/>
    </row>
    <row r="35" spans="1:3" ht="11.25" customHeight="1" x14ac:dyDescent="0.25">
      <c r="A35" s="65"/>
      <c r="B35" s="6"/>
      <c r="C35" s="6"/>
    </row>
    <row r="36" spans="1:3" ht="11.25" customHeight="1" x14ac:dyDescent="0.25">
      <c r="A36" s="65"/>
      <c r="B36" s="6"/>
      <c r="C36" s="6"/>
    </row>
    <row r="37" spans="1:3" ht="11.25" customHeight="1" x14ac:dyDescent="0.25">
      <c r="A37" s="65"/>
      <c r="B37" s="6"/>
      <c r="C37" s="6"/>
    </row>
    <row r="38" spans="1:3" ht="11.25" customHeight="1" x14ac:dyDescent="0.25">
      <c r="A38" s="65"/>
      <c r="B38" s="6"/>
      <c r="C38" s="6"/>
    </row>
    <row r="39" spans="1:3" ht="11.25" customHeight="1" x14ac:dyDescent="0.25">
      <c r="A39" s="65" t="s">
        <v>88</v>
      </c>
      <c r="B39" s="6"/>
      <c r="C39" s="6"/>
    </row>
    <row r="40" spans="1:3" ht="11.25" customHeight="1" x14ac:dyDescent="0.25">
      <c r="A40" s="64" t="s">
        <v>87</v>
      </c>
      <c r="B40" s="6"/>
      <c r="C40" s="6"/>
    </row>
    <row r="41" spans="1:3" ht="11.25" customHeight="1" x14ac:dyDescent="0.25">
      <c r="A41" s="6"/>
      <c r="B41" s="6"/>
      <c r="C41" s="6"/>
    </row>
  </sheetData>
  <mergeCells count="15">
    <mergeCell ref="A1:G1"/>
    <mergeCell ref="A2:G2"/>
    <mergeCell ref="A9:G9"/>
    <mergeCell ref="A10:C10"/>
    <mergeCell ref="A11:A14"/>
    <mergeCell ref="B11:B13"/>
    <mergeCell ref="C11:F11"/>
    <mergeCell ref="G11:G13"/>
    <mergeCell ref="A28:C28"/>
    <mergeCell ref="H11:H13"/>
    <mergeCell ref="I11:I13"/>
    <mergeCell ref="J11:J13"/>
    <mergeCell ref="C12:D12"/>
    <mergeCell ref="E12:E13"/>
    <mergeCell ref="F12:F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35"/>
  <sheetViews>
    <sheetView showGridLines="0" zoomScaleNormal="100" workbookViewId="0">
      <selection activeCell="A36" sqref="A1:C36"/>
    </sheetView>
  </sheetViews>
  <sheetFormatPr defaultColWidth="9.109375" defaultRowHeight="13.2" x14ac:dyDescent="0.25"/>
  <cols>
    <col min="1" max="1" width="50.33203125" style="6" customWidth="1"/>
    <col min="2" max="2" width="24.109375" style="6" customWidth="1"/>
    <col min="3" max="3" width="35.109375" style="6" customWidth="1"/>
    <col min="4" max="16384" width="9.109375" style="6"/>
  </cols>
  <sheetData>
    <row r="1" spans="1:15" ht="15.6" x14ac:dyDescent="0.3">
      <c r="A1" s="2" t="s">
        <v>40</v>
      </c>
      <c r="B1" s="4"/>
      <c r="C1" s="4"/>
    </row>
    <row r="2" spans="1:15" x14ac:dyDescent="0.25">
      <c r="A2" s="3"/>
      <c r="B2" s="4"/>
      <c r="C2" s="4"/>
    </row>
    <row r="3" spans="1:15" x14ac:dyDescent="0.25">
      <c r="A3" s="152" t="s">
        <v>43</v>
      </c>
      <c r="B3" s="152"/>
      <c r="C3" s="152"/>
    </row>
    <row r="4" spans="1:15" x14ac:dyDescent="0.25">
      <c r="A4" s="98" t="s">
        <v>44</v>
      </c>
      <c r="B4" s="98"/>
      <c r="C4" s="98"/>
    </row>
    <row r="5" spans="1:15" x14ac:dyDescent="0.25">
      <c r="A5" s="98" t="s">
        <v>0</v>
      </c>
      <c r="B5" s="98"/>
      <c r="C5" s="98"/>
    </row>
    <row r="6" spans="1:15" x14ac:dyDescent="0.25">
      <c r="A6" s="99" t="s">
        <v>27</v>
      </c>
      <c r="B6" s="99"/>
      <c r="C6" s="99"/>
    </row>
    <row r="7" spans="1:15" x14ac:dyDescent="0.25">
      <c r="A7" s="98" t="s">
        <v>1</v>
      </c>
      <c r="B7" s="98"/>
      <c r="C7" s="98"/>
    </row>
    <row r="8" spans="1:15" x14ac:dyDescent="0.25">
      <c r="A8" s="98" t="s">
        <v>86</v>
      </c>
      <c r="B8" s="98"/>
      <c r="C8" s="9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x14ac:dyDescent="0.25">
      <c r="A9" s="18"/>
      <c r="B9" s="18"/>
      <c r="C9" s="18"/>
    </row>
    <row r="10" spans="1:15" x14ac:dyDescent="0.25">
      <c r="A10" s="4" t="s">
        <v>28</v>
      </c>
      <c r="B10" s="4"/>
      <c r="C10" s="9">
        <v>1</v>
      </c>
    </row>
    <row r="11" spans="1:15" x14ac:dyDescent="0.25">
      <c r="A11" s="16" t="s">
        <v>29</v>
      </c>
      <c r="B11" s="104" t="s">
        <v>37</v>
      </c>
      <c r="C11" s="105"/>
    </row>
    <row r="12" spans="1:15" x14ac:dyDescent="0.25">
      <c r="A12" s="13" t="s">
        <v>38</v>
      </c>
      <c r="B12" s="12"/>
      <c r="C12" s="96">
        <f>'Anexo 1 Pessoal União'!L35</f>
        <v>1233714885000</v>
      </c>
      <c r="D12" s="97"/>
    </row>
    <row r="13" spans="1:15" x14ac:dyDescent="0.25">
      <c r="A13" s="4"/>
      <c r="B13" s="4"/>
      <c r="C13" s="9"/>
    </row>
    <row r="14" spans="1:15" x14ac:dyDescent="0.25">
      <c r="A14" s="17" t="s">
        <v>2</v>
      </c>
      <c r="B14" s="15" t="s">
        <v>5</v>
      </c>
      <c r="C14" s="15" t="s">
        <v>39</v>
      </c>
    </row>
    <row r="15" spans="1:15" x14ac:dyDescent="0.25">
      <c r="A15" s="10" t="s">
        <v>30</v>
      </c>
      <c r="B15" s="58">
        <f>'Anexo 1 Pessoal União'!L36</f>
        <v>3453512044.79</v>
      </c>
      <c r="C15" s="24">
        <f>B15/C12</f>
        <v>2.7992788988600069E-3</v>
      </c>
    </row>
    <row r="16" spans="1:15" x14ac:dyDescent="0.25">
      <c r="A16" s="10" t="s">
        <v>31</v>
      </c>
      <c r="B16" s="59">
        <f>'Anexo 1 Pessoal União'!L37</f>
        <v>10609948011</v>
      </c>
      <c r="C16" s="22">
        <v>8.6E-3</v>
      </c>
    </row>
    <row r="17" spans="1:3" x14ac:dyDescent="0.25">
      <c r="A17" s="10" t="s">
        <v>32</v>
      </c>
      <c r="B17" s="59">
        <f>'Anexo 1 Pessoal União'!L38</f>
        <v>10079450610.450001</v>
      </c>
      <c r="C17" s="22">
        <v>8.1700000000000002E-3</v>
      </c>
    </row>
    <row r="18" spans="1:3" x14ac:dyDescent="0.25">
      <c r="A18" s="11" t="s">
        <v>33</v>
      </c>
      <c r="B18" s="60">
        <f>'Anexo 1 Pessoal União'!L39</f>
        <v>9548953209.8999996</v>
      </c>
      <c r="C18" s="23">
        <v>7.7400000000000004E-3</v>
      </c>
    </row>
    <row r="19" spans="1:3" x14ac:dyDescent="0.25">
      <c r="A19" s="4"/>
      <c r="B19" s="4"/>
      <c r="C19" s="4"/>
    </row>
    <row r="20" spans="1:3" ht="12.75" customHeight="1" x14ac:dyDescent="0.25">
      <c r="A20" s="146" t="s">
        <v>34</v>
      </c>
      <c r="B20" s="148" t="s">
        <v>11</v>
      </c>
      <c r="C20" s="150" t="s">
        <v>13</v>
      </c>
    </row>
    <row r="21" spans="1:3" ht="16.5" customHeight="1" x14ac:dyDescent="0.25">
      <c r="A21" s="147"/>
      <c r="B21" s="149"/>
      <c r="C21" s="151" t="s">
        <v>35</v>
      </c>
    </row>
    <row r="22" spans="1:3" x14ac:dyDescent="0.25">
      <c r="A22" s="14" t="s">
        <v>36</v>
      </c>
      <c r="B22" s="60">
        <f>'Anexo 5 - Disp e RP Out Po'!H26</f>
        <v>156263326.47</v>
      </c>
      <c r="C22" s="60">
        <f>'Anexo 5 - Disp e RP Out Po'!J26</f>
        <v>1001082097.24</v>
      </c>
    </row>
    <row r="23" spans="1:3" x14ac:dyDescent="0.25">
      <c r="A23" s="5" t="s">
        <v>85</v>
      </c>
      <c r="B23" s="5"/>
      <c r="C23" s="5"/>
    </row>
    <row r="28" spans="1:3" x14ac:dyDescent="0.25">
      <c r="A28" s="19" t="s">
        <v>46</v>
      </c>
    </row>
    <row r="29" spans="1:3" x14ac:dyDescent="0.25">
      <c r="A29" s="19" t="s">
        <v>103</v>
      </c>
    </row>
    <row r="30" spans="1:3" x14ac:dyDescent="0.25">
      <c r="A30" s="20"/>
    </row>
    <row r="31" spans="1:3" x14ac:dyDescent="0.25">
      <c r="A31" s="20"/>
    </row>
    <row r="32" spans="1:3" x14ac:dyDescent="0.25">
      <c r="A32" s="20"/>
    </row>
    <row r="33" spans="1:1" x14ac:dyDescent="0.25">
      <c r="A33" s="20"/>
    </row>
    <row r="34" spans="1:1" x14ac:dyDescent="0.25">
      <c r="A34" s="20" t="s">
        <v>41</v>
      </c>
    </row>
    <row r="35" spans="1:1" x14ac:dyDescent="0.25">
      <c r="A35" s="21" t="s">
        <v>42</v>
      </c>
    </row>
  </sheetData>
  <mergeCells count="10">
    <mergeCell ref="B11:C11"/>
    <mergeCell ref="A20:A21"/>
    <mergeCell ref="B20:B21"/>
    <mergeCell ref="C20:C21"/>
    <mergeCell ref="A3:C3"/>
    <mergeCell ref="A4:C4"/>
    <mergeCell ref="A5:C5"/>
    <mergeCell ref="A6:C6"/>
    <mergeCell ref="A7:C7"/>
    <mergeCell ref="A8:C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46B60B162FBE646A6D2F86599B998A0" ma:contentTypeVersion="2" ma:contentTypeDescription="Crie um novo documento." ma:contentTypeScope="" ma:versionID="c62f4917ff97fce17cee32404cae2b2e">
  <xsd:schema xmlns:xsd="http://www.w3.org/2001/XMLSchema" xmlns:xs="http://www.w3.org/2001/XMLSchema" xmlns:p="http://schemas.microsoft.com/office/2006/metadata/properties" xmlns:ns2="1ca401c1-359b-43fb-bc8b-6557217cd56d" targetNamespace="http://schemas.microsoft.com/office/2006/metadata/properties" ma:root="true" ma:fieldsID="71461d7650397199374c3463acd26ae7" ns2:_="">
    <xsd:import namespace="1ca401c1-359b-43fb-bc8b-6557217cd5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a401c1-359b-43fb-bc8b-6557217cd5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4EFFDE-6351-4CAE-9E10-E6B4ACAAE58E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1ca401c1-359b-43fb-bc8b-6557217cd56d"/>
    <ds:schemaRef ds:uri="http://purl.org/dc/elements/1.1/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AE0A833-90A8-45F7-B894-54B7AAA1B5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413AE6-56D1-4181-B264-E21760BCAC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a401c1-359b-43fb-bc8b-6557217cd5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Anexo 1 Pessoal União</vt:lpstr>
      <vt:lpstr>Anexo 5 - Disp e RP Out Po</vt:lpstr>
      <vt:lpstr>Anexo 6 - Simpl. Outros Poderes</vt:lpstr>
      <vt:lpstr>'Anexo 5 - Disp e RP Out Po'!Area_de_impressao</vt:lpstr>
    </vt:vector>
  </TitlesOfParts>
  <Manager/>
  <Company>Ministério da Fazenda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Anexos RGF</dc:title>
  <dc:subject/>
  <dc:creator>GEINC/CCONT/STN</dc:creator>
  <cp:keywords/>
  <dc:description/>
  <cp:lastModifiedBy>Carol ♡</cp:lastModifiedBy>
  <cp:revision/>
  <cp:lastPrinted>2024-01-23T20:44:30Z</cp:lastPrinted>
  <dcterms:created xsi:type="dcterms:W3CDTF">2001-09-06T15:18:59Z</dcterms:created>
  <dcterms:modified xsi:type="dcterms:W3CDTF">2024-01-23T20:55:21Z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0x010100546B60B162FBE646A6D2F86599B998A0</vt:lpwstr>
  </property>
</Properties>
</file>