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CONTAB\Area_compartilhada\2025\RGF\2° Quadrimestre\"/>
    </mc:Choice>
  </mc:AlternateContent>
  <xr:revisionPtr revIDLastSave="0" documentId="13_ncr:1_{55CA2169-2FF8-4383-B3D2-9C1C01677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1 Pessoal União" sheetId="1" r:id="rId1"/>
    <sheet name="Anexo 5 - Disp e RP Out Po" sheetId="2" state="hidden" r:id="rId2"/>
  </sheets>
  <definedNames>
    <definedName name="Ações" localSheetId="1">#REF!</definedName>
    <definedName name="Ações">#REF!</definedName>
    <definedName name="_xlnm.Print_Area" localSheetId="1">'Anexo 5 - Disp e RP Out Po'!$A$1:$J$41</definedName>
    <definedName name="Cancela" localSheetId="1">#REF!,#REF!</definedName>
    <definedName name="Cancela">#REF!,#REF!</definedName>
    <definedName name="ClassPrevAtu" localSheetId="1">#REF!</definedName>
    <definedName name="ClassPrevAtu">#REF!</definedName>
    <definedName name="ClassPrevInicial" localSheetId="1">#REF!</definedName>
    <definedName name="ClassPrevInicial">#REF!</definedName>
    <definedName name="ClassRecAnt" localSheetId="1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>#REF!,#REF!</definedName>
    <definedName name="Elementos" localSheetId="1">#REF!</definedName>
    <definedName name="Elementos">#REF!</definedName>
    <definedName name="fdsafs" localSheetId="1">#REF!,#REF!</definedName>
    <definedName name="fdsafs">#REF!,#REF!</definedName>
    <definedName name="fdsf" localSheetId="1">#REF!</definedName>
    <definedName name="fdsf">#REF!</definedName>
    <definedName name="fhksjd" localSheetId="1">#REF!,#REF!</definedName>
    <definedName name="fhksjd">#REF!,#REF!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>#REF!</definedName>
    <definedName name="LiqAteBimestre" localSheetId="1">#REF!</definedName>
    <definedName name="LiqAteBimestre">#REF!</definedName>
    <definedName name="LiqNoBim" localSheetId="1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>#REF!</definedName>
    <definedName name="PrevAtu" localSheetId="1">#REF!</definedName>
    <definedName name="PrevAtu">#REF!</definedName>
    <definedName name="PrevInicial" localSheetId="1">#REF!</definedName>
    <definedName name="PrevInicial">#REF!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>#REF!,#REF!</definedName>
    <definedName name="xxx" localSheetId="1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3" i="1"/>
  <c r="N24" i="1"/>
  <c r="N25" i="1"/>
  <c r="N26" i="1"/>
  <c r="N28" i="1"/>
  <c r="N29" i="1"/>
  <c r="N30" i="1"/>
  <c r="N31" i="1"/>
  <c r="J27" i="1"/>
  <c r="K27" i="1"/>
  <c r="L27" i="1"/>
  <c r="M27" i="1"/>
  <c r="J22" i="1"/>
  <c r="K22" i="1"/>
  <c r="L22" i="1"/>
  <c r="M22" i="1"/>
  <c r="J19" i="1"/>
  <c r="K19" i="1"/>
  <c r="L19" i="1"/>
  <c r="M19" i="1"/>
  <c r="H27" i="1"/>
  <c r="I27" i="1"/>
  <c r="M18" i="1" l="1"/>
  <c r="M32" i="1" s="1"/>
  <c r="L18" i="1"/>
  <c r="L32" i="1" s="1"/>
  <c r="K18" i="1"/>
  <c r="K32" i="1" s="1"/>
  <c r="J18" i="1"/>
  <c r="J32" i="1" s="1"/>
  <c r="F22" i="1"/>
  <c r="G22" i="1"/>
  <c r="H22" i="1"/>
  <c r="I22" i="1"/>
  <c r="G19" i="2" l="1"/>
  <c r="J19" i="2" s="1"/>
  <c r="G16" i="2" l="1"/>
  <c r="J16" i="2" s="1"/>
  <c r="G26" i="2" l="1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G18" i="2"/>
  <c r="J18" i="2" s="1"/>
  <c r="I17" i="2"/>
  <c r="H17" i="2"/>
  <c r="F17" i="2"/>
  <c r="E17" i="2"/>
  <c r="D17" i="2"/>
  <c r="C17" i="2"/>
  <c r="B17" i="2"/>
  <c r="G15" i="2"/>
  <c r="I15" i="2"/>
  <c r="H15" i="2"/>
  <c r="F15" i="2"/>
  <c r="E15" i="2"/>
  <c r="D15" i="2"/>
  <c r="C15" i="2"/>
  <c r="B15" i="2"/>
  <c r="I27" i="2" l="1"/>
  <c r="B27" i="2"/>
  <c r="F27" i="2"/>
  <c r="C27" i="2"/>
  <c r="G17" i="2"/>
  <c r="G27" i="2" s="1"/>
  <c r="H27" i="2"/>
  <c r="E27" i="2"/>
  <c r="D27" i="2"/>
  <c r="J15" i="2"/>
  <c r="J20" i="2"/>
  <c r="J17" i="2" s="1"/>
  <c r="J27" i="2" l="1"/>
  <c r="C27" i="1" l="1"/>
  <c r="D27" i="1"/>
  <c r="E27" i="1"/>
  <c r="B22" i="1" l="1"/>
  <c r="C22" i="1"/>
  <c r="D22" i="1"/>
  <c r="E22" i="1"/>
  <c r="N22" i="1" l="1"/>
  <c r="E39" i="1"/>
  <c r="D39" i="1" s="1"/>
  <c r="E38" i="1"/>
  <c r="D38" i="1" s="1"/>
  <c r="D37" i="1"/>
  <c r="O19" i="1" l="1"/>
  <c r="O18" i="1" s="1"/>
  <c r="O32" i="1" l="1"/>
  <c r="B27" i="1" l="1"/>
  <c r="B19" i="1"/>
  <c r="E19" i="1"/>
  <c r="E18" i="1" s="1"/>
  <c r="E32" i="1" s="1"/>
  <c r="C19" i="1"/>
  <c r="C18" i="1" s="1"/>
  <c r="C32" i="1" s="1"/>
  <c r="D19" i="1"/>
  <c r="D18" i="1" s="1"/>
  <c r="D32" i="1" s="1"/>
  <c r="B18" i="1" l="1"/>
  <c r="B32" i="1" l="1"/>
  <c r="G19" i="1"/>
  <c r="G18" i="1" s="1"/>
  <c r="I19" i="1"/>
  <c r="I18" i="1" s="1"/>
  <c r="H19" i="1"/>
  <c r="H18" i="1" s="1"/>
  <c r="F19" i="1"/>
  <c r="N19" i="1" s="1"/>
  <c r="F18" i="1" l="1"/>
  <c r="N18" i="1" s="1"/>
  <c r="I32" i="1"/>
  <c r="H32" i="1"/>
  <c r="G27" i="1" l="1"/>
  <c r="G32" i="1" s="1"/>
  <c r="F27" i="1"/>
  <c r="N27" i="1" s="1"/>
  <c r="F32" i="1" l="1"/>
  <c r="N32" i="1" s="1"/>
  <c r="D36" i="1" s="1"/>
  <c r="E36" i="1" s="1"/>
</calcChain>
</file>

<file path=xl/sharedStrings.xml><?xml version="1.0" encoding="utf-8"?>
<sst xmlns="http://schemas.openxmlformats.org/spreadsheetml/2006/main" count="108" uniqueCount="101">
  <si>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</si>
  <si>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</si>
  <si>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</si>
  <si>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</si>
  <si>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</si>
  <si>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</si>
  <si>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</si>
  <si>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</si>
  <si>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</si>
  <si>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</si>
  <si>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</si>
  <si>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</si>
  <si>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</si>
  <si>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</si>
  <si>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</si>
  <si>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</si>
  <si>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</si>
  <si>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</si>
  <si>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</si>
  <si>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</si>
  <si>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</si>
  <si>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</si>
  <si>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</si>
  <si>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</si>
  <si>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</si>
  <si>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</si>
  <si>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</si>
  <si>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</si>
  <si>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</si>
  <si>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</si>
  <si>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</si>
  <si>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</si>
  <si>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</si>
  <si>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</si>
  <si>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</si>
  <si>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</si>
  <si>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</si>
  <si>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</si>
  <si>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</si>
  <si>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</si>
  <si>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GOVERNO FEDERAL - PODER LEGISLATIVO</t>
  </si>
  <si>
    <t>SENADO FEDERAL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</si>
  <si>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</si>
  <si>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</si>
  <si>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ILANA TROMBKA</t>
  </si>
  <si>
    <t>Diretora-Geral</t>
  </si>
  <si>
    <t>set/24</t>
  </si>
  <si>
    <t>out/24</t>
  </si>
  <si>
    <t>nov/24</t>
  </si>
  <si>
    <t>dez/24</t>
  </si>
  <si>
    <t>JANEIRO A DEZEMBRO/2024</t>
  </si>
  <si>
    <t>Tabela 5.2 – Demonstrativo da Disponibilidade de Caixa e dos Restos a Pagar - Outros Poderes e Órgãos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</si>
  <si>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</si>
  <si>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</si>
  <si>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</si>
  <si>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</si>
  <si>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</si>
  <si>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</si>
  <si>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</si>
  <si>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</si>
  <si>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</si>
  <si>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</si>
  <si>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</si>
  <si>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</si>
  <si>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</si>
  <si>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</si>
  <si>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</si>
  <si>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</si>
  <si>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</si>
  <si>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(f) = (a – (b + c + d + e))</t>
  </si>
  <si>
    <t>(g)</t>
  </si>
  <si>
    <t>(h) = (f - g)</t>
  </si>
  <si>
    <t>TOTAL DOS RECURSOS NÃO VINCULADOS (I)</t>
  </si>
  <si>
    <t>TOTAL DOS RECURSOS VINCULADOS (II)</t>
  </si>
  <si>
    <t>Recursos Vinculados à Previdência Social</t>
  </si>
  <si>
    <t>Recursos Vinculados a Fundos</t>
  </si>
  <si>
    <t xml:space="preserve">Recursos de Operações de Crédito  </t>
  </si>
  <si>
    <t>Recursos de Alienação de Bens/Ativos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</si>
  <si>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</si>
  <si>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</si>
  <si>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</si>
  <si>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</si>
  <si>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>TOTAL (III) = (I + II)</t>
  </si>
  <si>
    <t>1. Essa coluna poderá apresentar valor negativo, indicando, nesse caso, insuficiência de caixa após o registro das obrigações financeiras.</t>
  </si>
  <si>
    <t>Fonte 000 - Recursos Livre da União</t>
  </si>
  <si>
    <t xml:space="preserve">                      FERNANDO ÁLVARO LEÃO RINCON                                                     ANDRE LUIS SOARES DA PAIXÃO</t>
  </si>
  <si>
    <t xml:space="preserve">     Diretor da Secretaria de Finanças, Orçamento e Contabilidade                                                           Auditor-Geral</t>
  </si>
  <si>
    <t xml:space="preserve">                                          ILANA TROMBKA</t>
  </si>
  <si>
    <t xml:space="preserve">                                          Diretora-Geral</t>
  </si>
  <si>
    <t>FONTE: SIAFI, Senado Federal, 15/01/2025 10:00</t>
  </si>
  <si>
    <t>Recursos Vinculados à Seguridade Social</t>
  </si>
  <si>
    <t>jan/25</t>
  </si>
  <si>
    <t>fev/25</t>
  </si>
  <si>
    <t>mar/25</t>
  </si>
  <si>
    <t>abr/25</t>
  </si>
  <si>
    <t>mai/25</t>
  </si>
  <si>
    <t>jun/25</t>
  </si>
  <si>
    <t>jul/25</t>
  </si>
  <si>
    <t>ago/25</t>
  </si>
  <si>
    <t>SETEMBRO/2024 A AGOSTO/2025</t>
  </si>
  <si>
    <t>FONTE: SIAFI, Senado Federal, 12/09/2025 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</si>
</sst>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6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</cellStyleXfs>
  <cellXfs count="11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3" fillId="2" borderId="10" xfId="1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4" fillId="2" borderId="15" xfId="1" applyNumberFormat="1" applyFont="1" applyFill="1" applyBorder="1"/>
    <xf numFmtId="0" fontId="3" fillId="0" borderId="0" xfId="1" applyFont="1" applyAlignment="1">
      <alignment horizontal="left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right" wrapText="1"/>
    </xf>
    <xf numFmtId="40" fontId="3" fillId="0" borderId="11" xfId="1" applyNumberFormat="1" applyFont="1" applyBorder="1" applyAlignment="1">
      <alignment horizontal="right" vertical="top" wrapText="1"/>
    </xf>
    <xf numFmtId="40" fontId="3" fillId="0" borderId="1" xfId="1" applyNumberFormat="1" applyFont="1" applyBorder="1" applyAlignment="1">
      <alignment horizontal="right" vertical="top" wrapText="1"/>
    </xf>
    <xf numFmtId="0" fontId="4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/>
    </xf>
    <xf numFmtId="0" fontId="3" fillId="0" borderId="0" xfId="1" applyFont="1" applyAlignment="1">
      <alignment horizontal="justify" wrapText="1"/>
    </xf>
    <xf numFmtId="37" fontId="3" fillId="0" borderId="0" xfId="1" applyNumberFormat="1" applyFont="1"/>
    <xf numFmtId="49" fontId="3" fillId="0" borderId="0" xfId="1" applyNumberFormat="1" applyFont="1"/>
    <xf numFmtId="4" fontId="3" fillId="0" borderId="11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/>
    </xf>
    <xf numFmtId="4" fontId="4" fillId="0" borderId="15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 wrapText="1"/>
    </xf>
    <xf numFmtId="4" fontId="4" fillId="2" borderId="15" xfId="1" applyNumberFormat="1" applyFont="1" applyFill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top"/>
    </xf>
    <xf numFmtId="0" fontId="3" fillId="0" borderId="0" xfId="1" applyFont="1" applyAlignment="1">
      <alignment horizontal="left" wrapText="1"/>
    </xf>
    <xf numFmtId="4" fontId="4" fillId="0" borderId="3" xfId="1" applyNumberFormat="1" applyFont="1" applyBorder="1"/>
    <xf numFmtId="4" fontId="4" fillId="0" borderId="12" xfId="1" applyNumberFormat="1" applyFont="1" applyBorder="1"/>
    <xf numFmtId="4" fontId="3" fillId="0" borderId="5" xfId="1" applyNumberFormat="1" applyFont="1" applyBorder="1"/>
    <xf numFmtId="4" fontId="3" fillId="0" borderId="14" xfId="1" applyNumberFormat="1" applyFont="1" applyBorder="1"/>
    <xf numFmtId="4" fontId="4" fillId="2" borderId="8" xfId="1" applyNumberFormat="1" applyFont="1" applyFill="1" applyBorder="1"/>
    <xf numFmtId="4" fontId="3" fillId="0" borderId="12" xfId="1" applyNumberFormat="1" applyFont="1" applyBorder="1"/>
    <xf numFmtId="0" fontId="5" fillId="2" borderId="13" xfId="1" applyFont="1" applyFill="1" applyBorder="1" applyAlignment="1">
      <alignment horizontal="center" vertical="top" wrapText="1"/>
    </xf>
    <xf numFmtId="0" fontId="3" fillId="0" borderId="6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10" xfId="1" applyNumberFormat="1" applyFont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left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abSelected="1" topLeftCell="A18" zoomScaleNormal="100" zoomScaleSheetLayoutView="130" workbookViewId="0">
      <selection activeCell="D35" sqref="D35"/>
    </sheetView>
  </sheetViews>
  <sheetFormatPr defaultColWidth="9.109375" defaultRowHeight="11.25" customHeight="1" x14ac:dyDescent="0.25"/>
  <cols>
    <col min="1" max="1" width="64.5546875" style="3" customWidth="1"/>
    <col min="2" max="3" width="11.6640625" style="3" customWidth="1"/>
    <col min="4" max="4" width="16.33203125" style="3" bestFit="1" customWidth="1"/>
    <col min="5" max="5" width="11.6640625" style="3" customWidth="1"/>
    <col min="6" max="6" width="13.109375" style="3" bestFit="1" customWidth="1"/>
    <col min="7" max="13" width="11.6640625" style="3" customWidth="1"/>
    <col min="14" max="14" width="13.109375" style="3" bestFit="1" customWidth="1"/>
    <col min="15" max="15" width="14.44140625" style="3" customWidth="1"/>
    <col min="16" max="16384" width="9.109375" style="3"/>
  </cols>
  <sheetData>
    <row r="1" spans="1:15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5">
      <c r="A3" s="96" t="s">
        <v>40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11.25" customHeight="1" x14ac:dyDescent="0.25">
      <c r="A4" s="96" t="s">
        <v>41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1.25" customHeight="1" x14ac:dyDescent="0.25">
      <c r="A5" s="96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11.25" customHeight="1" x14ac:dyDescent="0.25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25" customHeight="1" x14ac:dyDescent="0.25">
      <c r="A7" s="96" t="s">
        <v>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ht="11.25" customHeight="1" x14ac:dyDescent="0.25">
      <c r="A8" s="96" t="s">
        <v>99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ht="1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5">
      <c r="A11" s="6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</row>
    <row r="12" spans="1:15" ht="11.25" customHeight="1" x14ac:dyDescent="0.25">
      <c r="A12" s="7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1"/>
    </row>
    <row r="13" spans="1:15" ht="11.25" customHeight="1" x14ac:dyDescent="0.25">
      <c r="A13" s="7" t="s">
        <v>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8" t="s">
        <v>6</v>
      </c>
    </row>
    <row r="14" spans="1:15" ht="11.25" customHeight="1" x14ac:dyDescent="0.25">
      <c r="A14" s="7"/>
      <c r="B14" s="81" t="s">
        <v>46</v>
      </c>
      <c r="C14" s="81" t="s">
        <v>47</v>
      </c>
      <c r="D14" s="81" t="s">
        <v>48</v>
      </c>
      <c r="E14" s="81" t="s">
        <v>49</v>
      </c>
      <c r="F14" s="81" t="s">
        <v>91</v>
      </c>
      <c r="G14" s="81" t="s">
        <v>92</v>
      </c>
      <c r="H14" s="81" t="s">
        <v>93</v>
      </c>
      <c r="I14" s="81" t="s">
        <v>94</v>
      </c>
      <c r="J14" s="81" t="s">
        <v>95</v>
      </c>
      <c r="K14" s="81" t="s">
        <v>96</v>
      </c>
      <c r="L14" s="81" t="s">
        <v>97</v>
      </c>
      <c r="M14" s="81" t="s">
        <v>98</v>
      </c>
      <c r="N14" s="9" t="s">
        <v>7</v>
      </c>
      <c r="O14" s="10" t="s">
        <v>8</v>
      </c>
    </row>
    <row r="15" spans="1:15" ht="11.25" customHeight="1" x14ac:dyDescent="0.25">
      <c r="A15" s="7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11" t="s">
        <v>9</v>
      </c>
      <c r="O15" s="10" t="s">
        <v>10</v>
      </c>
    </row>
    <row r="16" spans="1:15" ht="11.25" customHeight="1" x14ac:dyDescent="0.25">
      <c r="A16" s="7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11" t="s">
        <v>11</v>
      </c>
      <c r="O16" s="12" t="s">
        <v>12</v>
      </c>
    </row>
    <row r="17" spans="1:15" ht="11.25" customHeight="1" x14ac:dyDescent="0.25">
      <c r="A17" s="1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75" t="s">
        <v>13</v>
      </c>
      <c r="O17" s="14" t="s">
        <v>14</v>
      </c>
    </row>
    <row r="18" spans="1:15" ht="11.25" customHeight="1" x14ac:dyDescent="0.25">
      <c r="A18" s="15" t="s">
        <v>15</v>
      </c>
      <c r="B18" s="35">
        <f t="shared" ref="B18:I18" si="0">B19+B22+B25</f>
        <v>355816511.31</v>
      </c>
      <c r="C18" s="35">
        <f t="shared" si="0"/>
        <v>400507293.03999996</v>
      </c>
      <c r="D18" s="35">
        <f t="shared" si="0"/>
        <v>521131285.18000001</v>
      </c>
      <c r="E18" s="34">
        <f t="shared" si="0"/>
        <v>343988953.54999995</v>
      </c>
      <c r="F18" s="34">
        <f t="shared" si="0"/>
        <v>385774228.97000003</v>
      </c>
      <c r="G18" s="34">
        <f t="shared" si="0"/>
        <v>374363297.30000001</v>
      </c>
      <c r="H18" s="34">
        <f t="shared" si="0"/>
        <v>350188416.75999999</v>
      </c>
      <c r="I18" s="34">
        <f t="shared" si="0"/>
        <v>366135641.52999997</v>
      </c>
      <c r="J18" s="34">
        <f t="shared" ref="J18:M18" si="1">J19+J22+J25</f>
        <v>528269450.04999995</v>
      </c>
      <c r="K18" s="34">
        <f t="shared" si="1"/>
        <v>363312928.36000001</v>
      </c>
      <c r="L18" s="34">
        <f t="shared" si="1"/>
        <v>366218410.86000001</v>
      </c>
      <c r="M18" s="35">
        <f t="shared" si="1"/>
        <v>363138231.40999997</v>
      </c>
      <c r="N18" s="34">
        <f t="shared" ref="N18:N32" si="2">SUM(B18:M18)</f>
        <v>4718844648.3199997</v>
      </c>
      <c r="O18" s="69">
        <f t="shared" ref="O18" si="3">O19+O22+O25</f>
        <v>4333444.7</v>
      </c>
    </row>
    <row r="19" spans="1:15" ht="11.25" customHeight="1" x14ac:dyDescent="0.25">
      <c r="A19" s="16" t="s">
        <v>16</v>
      </c>
      <c r="B19" s="33">
        <f t="shared" ref="B19:I19" si="4">SUM(B20:B21)</f>
        <v>155682011.05000001</v>
      </c>
      <c r="C19" s="33">
        <f t="shared" si="4"/>
        <v>167105689.69999999</v>
      </c>
      <c r="D19" s="33">
        <f t="shared" si="4"/>
        <v>241735336.39000005</v>
      </c>
      <c r="E19" s="32">
        <f t="shared" si="4"/>
        <v>157666300.91</v>
      </c>
      <c r="F19" s="32">
        <f t="shared" si="4"/>
        <v>193733343.34000003</v>
      </c>
      <c r="G19" s="32">
        <f t="shared" si="4"/>
        <v>165721374.62</v>
      </c>
      <c r="H19" s="32">
        <f t="shared" si="4"/>
        <v>161008937.46000001</v>
      </c>
      <c r="I19" s="32">
        <f t="shared" si="4"/>
        <v>166642468.17000002</v>
      </c>
      <c r="J19" s="32">
        <f t="shared" ref="J19:M19" si="5">SUM(J20:J21)</f>
        <v>231403724.96000001</v>
      </c>
      <c r="K19" s="32">
        <f t="shared" si="5"/>
        <v>165696845.08999997</v>
      </c>
      <c r="L19" s="32">
        <f t="shared" si="5"/>
        <v>168533362.84</v>
      </c>
      <c r="M19" s="33">
        <f t="shared" si="5"/>
        <v>165375002.28</v>
      </c>
      <c r="N19" s="32">
        <f t="shared" si="2"/>
        <v>2140304396.8100002</v>
      </c>
      <c r="O19" s="70">
        <f t="shared" ref="O19" si="6">SUM(O20:O21)</f>
        <v>4333444.7</v>
      </c>
    </row>
    <row r="20" spans="1:15" ht="11.25" customHeight="1" x14ac:dyDescent="0.25">
      <c r="A20" s="16" t="s">
        <v>17</v>
      </c>
      <c r="B20" s="18">
        <v>132881874.27</v>
      </c>
      <c r="C20" s="18">
        <v>142995609.67999998</v>
      </c>
      <c r="D20" s="18">
        <v>196779980.12000003</v>
      </c>
      <c r="E20" s="17">
        <v>134886248.59999999</v>
      </c>
      <c r="F20" s="17">
        <v>168457119.82000002</v>
      </c>
      <c r="G20" s="17">
        <v>139914137.83000001</v>
      </c>
      <c r="H20" s="17">
        <v>137000532.01000002</v>
      </c>
      <c r="I20" s="17">
        <v>142275609.25</v>
      </c>
      <c r="J20" s="17">
        <v>206758461.86000001</v>
      </c>
      <c r="K20" s="17">
        <v>141094325.38999999</v>
      </c>
      <c r="L20" s="17">
        <v>143772046.55000001</v>
      </c>
      <c r="M20" s="18">
        <v>140690450.81</v>
      </c>
      <c r="N20" s="32">
        <f t="shared" si="2"/>
        <v>1827506396.1899998</v>
      </c>
      <c r="O20" s="74">
        <v>4333444.7</v>
      </c>
    </row>
    <row r="21" spans="1:15" ht="11.25" customHeight="1" x14ac:dyDescent="0.25">
      <c r="A21" s="16" t="s">
        <v>18</v>
      </c>
      <c r="B21" s="18">
        <v>22800136.780000001</v>
      </c>
      <c r="C21" s="18">
        <v>24110080.02</v>
      </c>
      <c r="D21" s="18">
        <v>44955356.269999996</v>
      </c>
      <c r="E21" s="17">
        <v>22780052.310000002</v>
      </c>
      <c r="F21" s="17">
        <v>25276223.52</v>
      </c>
      <c r="G21" s="17">
        <v>25807236.789999999</v>
      </c>
      <c r="H21" s="17">
        <v>24008405.449999999</v>
      </c>
      <c r="I21" s="17">
        <v>24366858.920000002</v>
      </c>
      <c r="J21" s="17">
        <v>24645263.100000001</v>
      </c>
      <c r="K21" s="17">
        <v>24602519.699999999</v>
      </c>
      <c r="L21" s="17">
        <v>24761316.289999999</v>
      </c>
      <c r="M21" s="18">
        <v>24684551.469999999</v>
      </c>
      <c r="N21" s="32">
        <f t="shared" si="2"/>
        <v>312798000.62</v>
      </c>
      <c r="O21" s="74">
        <v>0</v>
      </c>
    </row>
    <row r="22" spans="1:15" ht="11.25" customHeight="1" x14ac:dyDescent="0.25">
      <c r="A22" s="16" t="s">
        <v>19</v>
      </c>
      <c r="B22" s="33">
        <f t="shared" ref="B22:M22" si="7">SUM(B23:B24)</f>
        <v>200134500.25999999</v>
      </c>
      <c r="C22" s="33">
        <f t="shared" si="7"/>
        <v>233401603.33999997</v>
      </c>
      <c r="D22" s="33">
        <f t="shared" si="7"/>
        <v>279395948.78999996</v>
      </c>
      <c r="E22" s="32">
        <f t="shared" si="7"/>
        <v>186322652.63999999</v>
      </c>
      <c r="F22" s="32">
        <f t="shared" si="7"/>
        <v>192040885.63</v>
      </c>
      <c r="G22" s="32">
        <f t="shared" si="7"/>
        <v>208641922.68000001</v>
      </c>
      <c r="H22" s="32">
        <f t="shared" si="7"/>
        <v>189179479.30000001</v>
      </c>
      <c r="I22" s="32">
        <f t="shared" si="7"/>
        <v>199493173.35999998</v>
      </c>
      <c r="J22" s="32">
        <f t="shared" si="7"/>
        <v>296865725.08999997</v>
      </c>
      <c r="K22" s="32">
        <f t="shared" si="7"/>
        <v>197616083.27000001</v>
      </c>
      <c r="L22" s="32">
        <f t="shared" si="7"/>
        <v>197685048.02000001</v>
      </c>
      <c r="M22" s="33">
        <f t="shared" si="7"/>
        <v>197763229.13</v>
      </c>
      <c r="N22" s="32">
        <f t="shared" si="2"/>
        <v>2578540251.5099998</v>
      </c>
      <c r="O22" s="70">
        <v>0</v>
      </c>
    </row>
    <row r="23" spans="1:15" ht="11.25" customHeight="1" x14ac:dyDescent="0.25">
      <c r="A23" s="16" t="s">
        <v>20</v>
      </c>
      <c r="B23" s="18">
        <v>157894472.28999999</v>
      </c>
      <c r="C23" s="18">
        <v>192892136.74999997</v>
      </c>
      <c r="D23" s="18">
        <v>218377381.82999998</v>
      </c>
      <c r="E23" s="17">
        <v>145597996.91999999</v>
      </c>
      <c r="F23" s="17">
        <v>150569369.16</v>
      </c>
      <c r="G23" s="17">
        <v>165549544.68000001</v>
      </c>
      <c r="H23" s="17">
        <v>146154785.72</v>
      </c>
      <c r="I23" s="17">
        <v>156239835.03999999</v>
      </c>
      <c r="J23" s="17">
        <v>232579710.38</v>
      </c>
      <c r="K23" s="17">
        <v>154249976.59</v>
      </c>
      <c r="L23" s="17">
        <v>154631847.25</v>
      </c>
      <c r="M23" s="18">
        <v>155005570.65000001</v>
      </c>
      <c r="N23" s="32">
        <f t="shared" si="2"/>
        <v>2029742627.26</v>
      </c>
      <c r="O23" s="74">
        <v>0</v>
      </c>
    </row>
    <row r="24" spans="1:15" ht="11.25" customHeight="1" x14ac:dyDescent="0.25">
      <c r="A24" s="16" t="s">
        <v>21</v>
      </c>
      <c r="B24" s="18">
        <v>42240027.969999999</v>
      </c>
      <c r="C24" s="18">
        <v>40509466.589999996</v>
      </c>
      <c r="D24" s="18">
        <v>61018566.960000008</v>
      </c>
      <c r="E24" s="17">
        <v>40724655.719999999</v>
      </c>
      <c r="F24" s="17">
        <v>41471516.469999999</v>
      </c>
      <c r="G24" s="17">
        <v>43092378</v>
      </c>
      <c r="H24" s="17">
        <v>43024693.579999998</v>
      </c>
      <c r="I24" s="17">
        <v>43253338.32</v>
      </c>
      <c r="J24" s="17">
        <v>64286014.710000001</v>
      </c>
      <c r="K24" s="17">
        <v>43366106.68</v>
      </c>
      <c r="L24" s="17">
        <v>43053200.770000003</v>
      </c>
      <c r="M24" s="18">
        <v>42757658.479999997</v>
      </c>
      <c r="N24" s="32">
        <f t="shared" si="2"/>
        <v>548797624.25</v>
      </c>
      <c r="O24" s="74">
        <v>0</v>
      </c>
    </row>
    <row r="25" spans="1:15" ht="21" x14ac:dyDescent="0.25">
      <c r="A25" s="19" t="s">
        <v>22</v>
      </c>
      <c r="B25" s="18"/>
      <c r="C25" s="18"/>
      <c r="D25" s="18"/>
      <c r="E25" s="17"/>
      <c r="F25" s="17"/>
      <c r="G25" s="17"/>
      <c r="H25" s="17"/>
      <c r="I25" s="17"/>
      <c r="J25" s="17"/>
      <c r="K25" s="17"/>
      <c r="L25" s="17"/>
      <c r="M25" s="18"/>
      <c r="N25" s="32">
        <f t="shared" si="2"/>
        <v>0</v>
      </c>
      <c r="O25" s="74">
        <v>0</v>
      </c>
    </row>
    <row r="26" spans="1:15" ht="13.2" x14ac:dyDescent="0.25">
      <c r="A26" s="16" t="s">
        <v>23</v>
      </c>
      <c r="B26" s="18"/>
      <c r="C26" s="18"/>
      <c r="D26" s="18"/>
      <c r="E26" s="17"/>
      <c r="F26" s="17"/>
      <c r="G26" s="17"/>
      <c r="H26" s="17"/>
      <c r="I26" s="17"/>
      <c r="J26" s="17"/>
      <c r="K26" s="17"/>
      <c r="L26" s="17"/>
      <c r="M26" s="18"/>
      <c r="N26" s="32">
        <f t="shared" si="2"/>
        <v>0</v>
      </c>
      <c r="O26" s="74">
        <v>0</v>
      </c>
    </row>
    <row r="27" spans="1:15" ht="11.25" customHeight="1" x14ac:dyDescent="0.25">
      <c r="A27" s="15" t="s">
        <v>24</v>
      </c>
      <c r="B27" s="32">
        <f t="shared" ref="B27:M27" si="8">SUM(B28:B31)</f>
        <v>9459310.5</v>
      </c>
      <c r="C27" s="32">
        <f t="shared" si="8"/>
        <v>25752434.98</v>
      </c>
      <c r="D27" s="32">
        <f t="shared" si="8"/>
        <v>1825955.7500000002</v>
      </c>
      <c r="E27" s="32">
        <f t="shared" si="8"/>
        <v>1847283.52</v>
      </c>
      <c r="F27" s="32">
        <f t="shared" si="8"/>
        <v>4865346.34</v>
      </c>
      <c r="G27" s="32">
        <f t="shared" si="8"/>
        <v>5358574.82</v>
      </c>
      <c r="H27" s="32">
        <f t="shared" si="8"/>
        <v>3286400.0700000003</v>
      </c>
      <c r="I27" s="32">
        <f t="shared" si="8"/>
        <v>2440952.9499999997</v>
      </c>
      <c r="J27" s="32">
        <f>SUM(J28:J31)</f>
        <v>2728824.46</v>
      </c>
      <c r="K27" s="32">
        <f t="shared" si="8"/>
        <v>116893964.83</v>
      </c>
      <c r="L27" s="32">
        <f t="shared" si="8"/>
        <v>116425734.78999999</v>
      </c>
      <c r="M27" s="33">
        <f t="shared" si="8"/>
        <v>41646447.390000001</v>
      </c>
      <c r="N27" s="32">
        <f t="shared" si="2"/>
        <v>332531230.39999998</v>
      </c>
      <c r="O27" s="70">
        <v>0</v>
      </c>
    </row>
    <row r="28" spans="1:15" ht="11.25" customHeight="1" x14ac:dyDescent="0.25">
      <c r="A28" s="20" t="s">
        <v>25</v>
      </c>
      <c r="B28" s="18">
        <v>551606.06999999995</v>
      </c>
      <c r="C28" s="18">
        <v>577157.18999999994</v>
      </c>
      <c r="D28" s="18">
        <v>371107.05</v>
      </c>
      <c r="E28" s="17">
        <v>573762.11</v>
      </c>
      <c r="F28" s="17">
        <v>669872.93999999994</v>
      </c>
      <c r="G28" s="17">
        <v>2092861.38</v>
      </c>
      <c r="H28" s="17">
        <v>1355115.22</v>
      </c>
      <c r="I28" s="17">
        <v>975135.68</v>
      </c>
      <c r="J28" s="17">
        <v>890345.66</v>
      </c>
      <c r="K28" s="17">
        <v>840439.95</v>
      </c>
      <c r="L28" s="17">
        <v>637869.01</v>
      </c>
      <c r="M28" s="18">
        <v>962756.3</v>
      </c>
      <c r="N28" s="32">
        <f t="shared" si="2"/>
        <v>10498028.560000001</v>
      </c>
      <c r="O28" s="74">
        <v>0</v>
      </c>
    </row>
    <row r="29" spans="1:15" ht="11.25" customHeight="1" x14ac:dyDescent="0.25">
      <c r="A29" s="20" t="s">
        <v>26</v>
      </c>
      <c r="B29" s="18"/>
      <c r="C29" s="18"/>
      <c r="D29" s="18"/>
      <c r="E29" s="17"/>
      <c r="F29" s="17"/>
      <c r="G29" s="17"/>
      <c r="H29" s="17"/>
      <c r="I29" s="17"/>
      <c r="J29" s="17"/>
      <c r="K29" s="17"/>
      <c r="L29" s="17"/>
      <c r="M29" s="18"/>
      <c r="N29" s="32">
        <f t="shared" si="2"/>
        <v>0</v>
      </c>
      <c r="O29" s="74">
        <v>0</v>
      </c>
    </row>
    <row r="30" spans="1:15" ht="11.25" customHeight="1" x14ac:dyDescent="0.25">
      <c r="A30" s="20" t="s">
        <v>27</v>
      </c>
      <c r="B30" s="18">
        <v>8907704.4299999997</v>
      </c>
      <c r="C30" s="18">
        <v>25175277.789999999</v>
      </c>
      <c r="D30" s="18">
        <v>1454848.7000000002</v>
      </c>
      <c r="E30" s="17">
        <v>1273521.4099999999</v>
      </c>
      <c r="F30" s="17">
        <v>4195473.4000000004</v>
      </c>
      <c r="G30" s="17">
        <v>3265713.44</v>
      </c>
      <c r="H30" s="17">
        <v>1931284.85</v>
      </c>
      <c r="I30" s="17">
        <v>1465817.2699999998</v>
      </c>
      <c r="J30" s="17">
        <v>1838478.8</v>
      </c>
      <c r="K30" s="17">
        <v>441639.66</v>
      </c>
      <c r="L30" s="17">
        <v>625334.15</v>
      </c>
      <c r="M30" s="18">
        <v>396257.94</v>
      </c>
      <c r="N30" s="32">
        <f t="shared" si="2"/>
        <v>50971351.839999989</v>
      </c>
      <c r="O30" s="74">
        <v>0</v>
      </c>
    </row>
    <row r="31" spans="1:15" ht="11.25" customHeight="1" x14ac:dyDescent="0.25">
      <c r="A31" s="21" t="s">
        <v>28</v>
      </c>
      <c r="B31" s="18"/>
      <c r="C31" s="18"/>
      <c r="D31" s="18"/>
      <c r="E31" s="17"/>
      <c r="F31" s="17"/>
      <c r="G31" s="17"/>
      <c r="H31" s="17"/>
      <c r="I31" s="17"/>
      <c r="J31" s="72"/>
      <c r="K31" s="72">
        <v>115611885.22</v>
      </c>
      <c r="L31" s="72">
        <v>115162531.63</v>
      </c>
      <c r="M31" s="71">
        <v>40287433.149999999</v>
      </c>
      <c r="N31" s="32">
        <f>SUM(B31:M31)</f>
        <v>271061850</v>
      </c>
      <c r="O31" s="74">
        <v>0</v>
      </c>
    </row>
    <row r="32" spans="1:15" ht="11.25" customHeight="1" x14ac:dyDescent="0.25">
      <c r="A32" s="22" t="s">
        <v>29</v>
      </c>
      <c r="B32" s="40">
        <f t="shared" ref="B32:F32" si="9">B18-B27</f>
        <v>346357200.81</v>
      </c>
      <c r="C32" s="40">
        <f t="shared" si="9"/>
        <v>374754858.05999994</v>
      </c>
      <c r="D32" s="40">
        <f t="shared" si="9"/>
        <v>519305329.43000001</v>
      </c>
      <c r="E32" s="40">
        <f t="shared" si="9"/>
        <v>342141670.02999997</v>
      </c>
      <c r="F32" s="40">
        <f t="shared" si="9"/>
        <v>380908882.63000005</v>
      </c>
      <c r="G32" s="40">
        <f t="shared" ref="G32:M32" si="10">G18-G27</f>
        <v>369004722.48000002</v>
      </c>
      <c r="H32" s="40">
        <f t="shared" si="10"/>
        <v>346902016.69</v>
      </c>
      <c r="I32" s="40">
        <f t="shared" si="10"/>
        <v>363694688.57999998</v>
      </c>
      <c r="J32" s="40">
        <f t="shared" si="10"/>
        <v>525540625.58999997</v>
      </c>
      <c r="K32" s="40">
        <f t="shared" si="10"/>
        <v>246418963.53000003</v>
      </c>
      <c r="L32" s="40">
        <f t="shared" si="10"/>
        <v>249792676.07000002</v>
      </c>
      <c r="M32" s="73">
        <f t="shared" si="10"/>
        <v>321491784.01999998</v>
      </c>
      <c r="N32" s="40">
        <f t="shared" si="2"/>
        <v>4386313417.9200001</v>
      </c>
      <c r="O32" s="36">
        <f t="shared" ref="O32" si="11">O18-O27</f>
        <v>4333444.7</v>
      </c>
    </row>
    <row r="33" spans="1:15" ht="11.25" customHeight="1" x14ac:dyDescent="0.2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76"/>
      <c r="O33" s="25"/>
    </row>
    <row r="34" spans="1:15" ht="11.25" customHeight="1" x14ac:dyDescent="0.25">
      <c r="A34" s="29" t="s">
        <v>30</v>
      </c>
      <c r="B34" s="84"/>
      <c r="C34" s="84"/>
      <c r="D34" s="84"/>
      <c r="E34" s="85" t="s">
        <v>31</v>
      </c>
      <c r="F34" s="84"/>
      <c r="G34" s="84"/>
      <c r="H34" s="84"/>
      <c r="I34" s="84"/>
      <c r="J34" s="84"/>
      <c r="K34" s="84"/>
      <c r="L34" s="84"/>
      <c r="M34" s="84"/>
      <c r="N34" s="84"/>
      <c r="O34" s="86"/>
    </row>
    <row r="35" spans="1:15" ht="11.25" customHeight="1" x14ac:dyDescent="0.25">
      <c r="A35" s="23" t="s">
        <v>32</v>
      </c>
      <c r="B35" s="26"/>
      <c r="C35" s="26"/>
      <c r="D35" s="27">
        <v>1518925094000</v>
      </c>
      <c r="E35" s="77" t="s">
        <v>33</v>
      </c>
      <c r="F35" s="78"/>
      <c r="G35" s="78"/>
      <c r="H35" s="78"/>
      <c r="I35" s="78"/>
      <c r="J35" s="78"/>
      <c r="K35" s="78"/>
      <c r="L35" s="78"/>
      <c r="M35" s="78"/>
      <c r="N35" s="78"/>
      <c r="O35" s="79"/>
    </row>
    <row r="36" spans="1:15" ht="13.2" x14ac:dyDescent="0.25">
      <c r="A36" s="28" t="s">
        <v>34</v>
      </c>
      <c r="B36" s="30"/>
      <c r="C36" s="30"/>
      <c r="D36" s="36">
        <f>N32+O32</f>
        <v>4390646862.6199999</v>
      </c>
      <c r="E36" s="87">
        <f>D36/D35</f>
        <v>2.8906276418526273E-3</v>
      </c>
      <c r="F36" s="88"/>
      <c r="G36" s="88"/>
      <c r="H36" s="88"/>
      <c r="I36" s="88"/>
      <c r="J36" s="88"/>
      <c r="K36" s="88"/>
      <c r="L36" s="88"/>
      <c r="M36" s="88"/>
      <c r="N36" s="88"/>
      <c r="O36" s="89"/>
    </row>
    <row r="37" spans="1:15" ht="11.25" customHeight="1" x14ac:dyDescent="0.25">
      <c r="A37" s="23" t="s">
        <v>35</v>
      </c>
      <c r="B37" s="24"/>
      <c r="C37" s="24"/>
      <c r="D37" s="27">
        <f>D35*E37</f>
        <v>13062755808.4</v>
      </c>
      <c r="E37" s="90">
        <v>8.6E-3</v>
      </c>
      <c r="F37" s="91"/>
      <c r="G37" s="91"/>
      <c r="H37" s="91"/>
      <c r="I37" s="91"/>
      <c r="J37" s="91"/>
      <c r="K37" s="91"/>
      <c r="L37" s="91"/>
      <c r="M37" s="91"/>
      <c r="N37" s="91"/>
      <c r="O37" s="92"/>
    </row>
    <row r="38" spans="1:15" ht="11.25" customHeight="1" x14ac:dyDescent="0.25">
      <c r="A38" s="23" t="s">
        <v>36</v>
      </c>
      <c r="B38" s="24"/>
      <c r="C38" s="24"/>
      <c r="D38" s="27">
        <f>D35*E38</f>
        <v>12409618017.98</v>
      </c>
      <c r="E38" s="93">
        <f>E37*0.95</f>
        <v>8.1700000000000002E-3</v>
      </c>
      <c r="F38" s="94"/>
      <c r="G38" s="94"/>
      <c r="H38" s="94"/>
      <c r="I38" s="94"/>
      <c r="J38" s="94"/>
      <c r="K38" s="94"/>
      <c r="L38" s="94"/>
      <c r="M38" s="94"/>
      <c r="N38" s="94"/>
      <c r="O38" s="95"/>
    </row>
    <row r="39" spans="1:15" ht="11.25" customHeight="1" x14ac:dyDescent="0.25">
      <c r="A39" s="23" t="s">
        <v>37</v>
      </c>
      <c r="B39" s="24"/>
      <c r="C39" s="24"/>
      <c r="D39" s="27">
        <f>D35*E39</f>
        <v>11756480227.560001</v>
      </c>
      <c r="E39" s="93">
        <f>E37*0.9</f>
        <v>7.7400000000000004E-3</v>
      </c>
      <c r="F39" s="94"/>
      <c r="G39" s="94"/>
      <c r="H39" s="94"/>
      <c r="I39" s="94"/>
      <c r="J39" s="94"/>
      <c r="K39" s="94"/>
      <c r="L39" s="94"/>
      <c r="M39" s="94"/>
      <c r="N39" s="94"/>
      <c r="O39" s="95"/>
    </row>
    <row r="40" spans="1:15" ht="11.25" customHeight="1" x14ac:dyDescent="0.25">
      <c r="A40" s="31" t="s">
        <v>100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5">
      <c r="A41" s="80" t="s">
        <v>38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spans="1:15" ht="11.25" customHeight="1" x14ac:dyDescent="0.25">
      <c r="A42" s="68" t="s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5">
      <c r="A46" s="37" t="s">
        <v>42</v>
      </c>
    </row>
    <row r="47" spans="1:15" ht="11.25" customHeight="1" x14ac:dyDescent="0.25">
      <c r="A47" s="37" t="s">
        <v>43</v>
      </c>
    </row>
    <row r="48" spans="1:15" ht="11.25" customHeight="1" x14ac:dyDescent="0.25">
      <c r="A48" s="38"/>
    </row>
    <row r="49" spans="1:1" ht="11.25" customHeight="1" x14ac:dyDescent="0.25">
      <c r="A49" s="38"/>
    </row>
    <row r="50" spans="1:1" ht="11.25" customHeight="1" x14ac:dyDescent="0.25">
      <c r="A50" s="38"/>
    </row>
    <row r="51" spans="1:1" ht="11.25" customHeight="1" x14ac:dyDescent="0.25">
      <c r="A51" s="38"/>
    </row>
    <row r="52" spans="1:1" ht="11.25" customHeight="1" x14ac:dyDescent="0.25">
      <c r="A52" s="38" t="s">
        <v>44</v>
      </c>
    </row>
    <row r="53" spans="1:1" ht="11.25" customHeight="1" x14ac:dyDescent="0.25">
      <c r="A53" s="39" t="s">
        <v>45</v>
      </c>
    </row>
  </sheetData>
  <mergeCells count="29">
    <mergeCell ref="J14:J17"/>
    <mergeCell ref="K14:K17"/>
    <mergeCell ref="L14:L17"/>
    <mergeCell ref="M14:M17"/>
    <mergeCell ref="B11:O11"/>
    <mergeCell ref="B12:O12"/>
    <mergeCell ref="B13:N13"/>
    <mergeCell ref="A8:O8"/>
    <mergeCell ref="A3:O3"/>
    <mergeCell ref="A4:O4"/>
    <mergeCell ref="A5:O5"/>
    <mergeCell ref="A6:O6"/>
    <mergeCell ref="A7:O7"/>
    <mergeCell ref="E35:O35"/>
    <mergeCell ref="A41:O41"/>
    <mergeCell ref="B14:B17"/>
    <mergeCell ref="C14:C17"/>
    <mergeCell ref="D14:D17"/>
    <mergeCell ref="E14:E17"/>
    <mergeCell ref="B34:D34"/>
    <mergeCell ref="E34:O34"/>
    <mergeCell ref="F14:F17"/>
    <mergeCell ref="G14:G17"/>
    <mergeCell ref="H14:H17"/>
    <mergeCell ref="I14:I17"/>
    <mergeCell ref="E36:O36"/>
    <mergeCell ref="E37:O37"/>
    <mergeCell ref="E38:O38"/>
    <mergeCell ref="E39:O39"/>
  </mergeCells>
  <phoneticPr fontId="8" type="noConversion"/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showGridLines="0" topLeftCell="A11" zoomScaleNormal="100" zoomScaleSheetLayoutView="100" workbookViewId="0">
      <selection activeCell="J18" sqref="J18:J19"/>
    </sheetView>
  </sheetViews>
  <sheetFormatPr defaultColWidth="9.109375" defaultRowHeight="11.25" customHeight="1" x14ac:dyDescent="0.2"/>
  <cols>
    <col min="1" max="1" width="46.109375" style="2" customWidth="1"/>
    <col min="2" max="2" width="16.5546875" style="2" customWidth="1"/>
    <col min="3" max="5" width="12.6640625" style="2" customWidth="1"/>
    <col min="6" max="6" width="11.33203125" style="2" customWidth="1"/>
    <col min="7" max="7" width="19.6640625" style="2" customWidth="1"/>
    <col min="8" max="8" width="14.6640625" style="2" customWidth="1"/>
    <col min="9" max="10" width="16.5546875" style="2" customWidth="1"/>
    <col min="11" max="16384" width="9.109375" style="2"/>
  </cols>
  <sheetData>
    <row r="1" spans="1:10" ht="15.6" x14ac:dyDescent="0.3">
      <c r="A1" s="118" t="s">
        <v>51</v>
      </c>
      <c r="B1" s="118"/>
      <c r="C1" s="118"/>
      <c r="D1" s="118"/>
      <c r="E1" s="118"/>
      <c r="F1" s="118"/>
      <c r="G1" s="118"/>
    </row>
    <row r="2" spans="1:10" ht="11.25" customHeight="1" x14ac:dyDescent="0.2">
      <c r="A2" s="96"/>
      <c r="B2" s="96"/>
      <c r="C2" s="96"/>
      <c r="D2" s="96"/>
      <c r="E2" s="96"/>
      <c r="F2" s="96"/>
      <c r="G2" s="96"/>
    </row>
    <row r="3" spans="1:10" ht="11.25" customHeight="1" x14ac:dyDescent="0.2">
      <c r="A3" s="96" t="s">
        <v>40</v>
      </c>
      <c r="B3" s="96"/>
      <c r="C3" s="96"/>
      <c r="D3" s="96"/>
      <c r="E3" s="96"/>
      <c r="F3" s="96"/>
      <c r="G3" s="96"/>
    </row>
    <row r="4" spans="1:10" ht="11.25" customHeight="1" x14ac:dyDescent="0.2">
      <c r="A4" s="96" t="s">
        <v>41</v>
      </c>
      <c r="B4" s="96"/>
      <c r="C4" s="96"/>
      <c r="D4" s="96"/>
      <c r="E4" s="96"/>
      <c r="F4" s="96"/>
      <c r="G4" s="96"/>
    </row>
    <row r="5" spans="1:10" ht="11.25" customHeight="1" x14ac:dyDescent="0.2">
      <c r="A5" s="41" t="s">
        <v>1</v>
      </c>
      <c r="B5" s="41"/>
      <c r="C5" s="41"/>
      <c r="D5" s="41"/>
      <c r="E5" s="41"/>
      <c r="F5" s="41"/>
      <c r="G5" s="41"/>
    </row>
    <row r="6" spans="1:10" ht="11.25" customHeight="1" x14ac:dyDescent="0.2">
      <c r="A6" s="97" t="s">
        <v>52</v>
      </c>
      <c r="B6" s="97"/>
      <c r="C6" s="97"/>
      <c r="D6" s="97"/>
      <c r="E6" s="97"/>
      <c r="F6" s="97"/>
      <c r="G6" s="97"/>
    </row>
    <row r="7" spans="1:10" ht="11.25" customHeight="1" x14ac:dyDescent="0.2">
      <c r="A7" s="96" t="s">
        <v>3</v>
      </c>
      <c r="B7" s="96"/>
      <c r="C7" s="96"/>
      <c r="D7" s="96"/>
      <c r="E7" s="96"/>
      <c r="F7" s="96"/>
      <c r="G7" s="96"/>
    </row>
    <row r="8" spans="1:10" ht="11.25" customHeight="1" x14ac:dyDescent="0.2">
      <c r="A8" s="96" t="s">
        <v>50</v>
      </c>
      <c r="B8" s="96"/>
      <c r="C8" s="96"/>
      <c r="D8" s="96"/>
      <c r="E8" s="96"/>
      <c r="F8" s="96"/>
      <c r="G8" s="96"/>
    </row>
    <row r="9" spans="1:10" ht="11.25" customHeight="1" x14ac:dyDescent="0.2">
      <c r="A9" s="109"/>
      <c r="B9" s="109"/>
      <c r="C9" s="109"/>
      <c r="D9" s="109"/>
      <c r="E9" s="109"/>
      <c r="F9" s="109"/>
      <c r="G9" s="109"/>
    </row>
    <row r="10" spans="1:10" ht="11.25" customHeight="1" x14ac:dyDescent="0.2">
      <c r="A10" s="110" t="s">
        <v>53</v>
      </c>
      <c r="B10" s="110"/>
      <c r="C10" s="96"/>
      <c r="D10" s="41"/>
      <c r="E10" s="41"/>
      <c r="F10" s="41"/>
      <c r="I10" s="5"/>
      <c r="J10" s="5">
        <v>1</v>
      </c>
    </row>
    <row r="11" spans="1:10" ht="15" customHeight="1" x14ac:dyDescent="0.2">
      <c r="A11" s="111" t="s">
        <v>54</v>
      </c>
      <c r="B11" s="106" t="s">
        <v>55</v>
      </c>
      <c r="C11" s="113" t="s">
        <v>56</v>
      </c>
      <c r="D11" s="114"/>
      <c r="E11" s="114"/>
      <c r="F11" s="115"/>
      <c r="G11" s="116" t="s">
        <v>57</v>
      </c>
      <c r="H11" s="104" t="s">
        <v>58</v>
      </c>
      <c r="I11" s="104" t="s">
        <v>59</v>
      </c>
      <c r="J11" s="106" t="s">
        <v>60</v>
      </c>
    </row>
    <row r="12" spans="1:10" ht="24.9" customHeight="1" x14ac:dyDescent="0.2">
      <c r="A12" s="112"/>
      <c r="B12" s="107"/>
      <c r="C12" s="108" t="s">
        <v>61</v>
      </c>
      <c r="D12" s="108"/>
      <c r="E12" s="106" t="s">
        <v>62</v>
      </c>
      <c r="F12" s="106" t="s">
        <v>63</v>
      </c>
      <c r="G12" s="117"/>
      <c r="H12" s="105"/>
      <c r="I12" s="105"/>
      <c r="J12" s="107"/>
    </row>
    <row r="13" spans="1:10" ht="49.5" customHeight="1" x14ac:dyDescent="0.2">
      <c r="A13" s="112"/>
      <c r="B13" s="107"/>
      <c r="C13" s="42" t="s">
        <v>64</v>
      </c>
      <c r="D13" s="42" t="s">
        <v>65</v>
      </c>
      <c r="E13" s="107"/>
      <c r="F13" s="107"/>
      <c r="G13" s="117"/>
      <c r="H13" s="105"/>
      <c r="I13" s="105"/>
      <c r="J13" s="107"/>
    </row>
    <row r="14" spans="1:10" ht="15.75" customHeight="1" x14ac:dyDescent="0.2">
      <c r="A14" s="112"/>
      <c r="B14" s="43" t="s">
        <v>13</v>
      </c>
      <c r="C14" s="44" t="s">
        <v>14</v>
      </c>
      <c r="D14" s="44" t="s">
        <v>66</v>
      </c>
      <c r="E14" s="45" t="s">
        <v>67</v>
      </c>
      <c r="F14" s="46" t="s">
        <v>68</v>
      </c>
      <c r="G14" s="47" t="s">
        <v>69</v>
      </c>
      <c r="H14" s="45" t="s">
        <v>70</v>
      </c>
      <c r="I14" s="48"/>
      <c r="J14" s="44" t="s">
        <v>71</v>
      </c>
    </row>
    <row r="15" spans="1:10" ht="11.25" customHeight="1" x14ac:dyDescent="0.2">
      <c r="A15" s="52" t="s">
        <v>72</v>
      </c>
      <c r="B15" s="49">
        <f t="shared" ref="B15:J15" si="0">SUM(B16)</f>
        <v>1216103145.3499999</v>
      </c>
      <c r="C15" s="49">
        <f t="shared" si="0"/>
        <v>9212491.5399999991</v>
      </c>
      <c r="D15" s="49">
        <f t="shared" si="0"/>
        <v>87730631.260000005</v>
      </c>
      <c r="E15" s="49">
        <f t="shared" si="0"/>
        <v>43176334.329999998</v>
      </c>
      <c r="F15" s="49">
        <f t="shared" si="0"/>
        <v>7933144.5100000203</v>
      </c>
      <c r="G15" s="49">
        <f t="shared" si="0"/>
        <v>1068050543.7099999</v>
      </c>
      <c r="H15" s="49">
        <f t="shared" si="0"/>
        <v>118534479.73999999</v>
      </c>
      <c r="I15" s="49">
        <f t="shared" si="0"/>
        <v>0</v>
      </c>
      <c r="J15" s="49">
        <f t="shared" si="0"/>
        <v>949516063.96999991</v>
      </c>
    </row>
    <row r="16" spans="1:10" ht="11.25" customHeight="1" x14ac:dyDescent="0.2">
      <c r="A16" s="53" t="s">
        <v>84</v>
      </c>
      <c r="B16" s="58">
        <v>1216103145.3499999</v>
      </c>
      <c r="C16" s="58">
        <v>9212491.5399999991</v>
      </c>
      <c r="D16" s="58">
        <v>87730631.260000005</v>
      </c>
      <c r="E16" s="58">
        <v>43176334.329999998</v>
      </c>
      <c r="F16" s="58">
        <v>7933144.5100000203</v>
      </c>
      <c r="G16" s="59">
        <f>B16-(C16+D16+E16+F16)</f>
        <v>1068050543.7099999</v>
      </c>
      <c r="H16" s="50">
        <v>118534479.73999999</v>
      </c>
      <c r="I16" s="51">
        <v>0</v>
      </c>
      <c r="J16" s="50">
        <f>G16-H16</f>
        <v>949516063.96999991</v>
      </c>
    </row>
    <row r="17" spans="1:10" ht="11.25" customHeight="1" x14ac:dyDescent="0.2">
      <c r="A17" s="52" t="s">
        <v>73</v>
      </c>
      <c r="B17" s="60">
        <f t="shared" ref="B17:J17" si="1">SUM(B18:B26)</f>
        <v>359021183.25999999</v>
      </c>
      <c r="C17" s="60">
        <f t="shared" si="1"/>
        <v>84362.77</v>
      </c>
      <c r="D17" s="60">
        <f t="shared" si="1"/>
        <v>9413922.2300000004</v>
      </c>
      <c r="E17" s="60">
        <f t="shared" si="1"/>
        <v>33950.99</v>
      </c>
      <c r="F17" s="60">
        <f t="shared" si="1"/>
        <v>52846336.629999995</v>
      </c>
      <c r="G17" s="60">
        <f t="shared" si="1"/>
        <v>296642610.63999999</v>
      </c>
      <c r="H17" s="60">
        <f t="shared" si="1"/>
        <v>2161137.21</v>
      </c>
      <c r="I17" s="60">
        <f t="shared" si="1"/>
        <v>0</v>
      </c>
      <c r="J17" s="60">
        <f t="shared" si="1"/>
        <v>294481473.43000001</v>
      </c>
    </row>
    <row r="18" spans="1:10" ht="11.25" customHeight="1" x14ac:dyDescent="0.2">
      <c r="A18" s="61" t="s">
        <v>90</v>
      </c>
      <c r="B18" s="62">
        <v>61602706.409999996</v>
      </c>
      <c r="C18" s="62">
        <v>24704.23</v>
      </c>
      <c r="D18" s="62">
        <v>9377917.9000000004</v>
      </c>
      <c r="E18" s="62">
        <v>0</v>
      </c>
      <c r="F18" s="62">
        <v>0</v>
      </c>
      <c r="G18" s="62">
        <f t="shared" ref="G18:G26" si="2">B18-(C18+D18+E18+F18)</f>
        <v>52200084.279999994</v>
      </c>
      <c r="H18" s="62">
        <v>0</v>
      </c>
      <c r="I18" s="62">
        <v>0</v>
      </c>
      <c r="J18" s="62">
        <f t="shared" ref="J18:J26" si="3">G18-H18</f>
        <v>52200084.279999994</v>
      </c>
    </row>
    <row r="19" spans="1:10" ht="11.25" customHeight="1" x14ac:dyDescent="0.2">
      <c r="A19" s="61" t="s">
        <v>74</v>
      </c>
      <c r="B19" s="62">
        <v>169681.97</v>
      </c>
      <c r="C19" s="62">
        <v>0</v>
      </c>
      <c r="D19" s="62">
        <v>1016.69</v>
      </c>
      <c r="E19" s="62">
        <v>0</v>
      </c>
      <c r="F19" s="62">
        <v>54128.76</v>
      </c>
      <c r="G19" s="62">
        <f t="shared" si="2"/>
        <v>114536.51999999999</v>
      </c>
      <c r="H19" s="62">
        <v>0</v>
      </c>
      <c r="I19" s="62">
        <v>0</v>
      </c>
      <c r="J19" s="62">
        <f t="shared" si="3"/>
        <v>114536.51999999999</v>
      </c>
    </row>
    <row r="20" spans="1:10" ht="11.25" customHeight="1" x14ac:dyDescent="0.2">
      <c r="A20" s="61" t="s">
        <v>75</v>
      </c>
      <c r="B20" s="62">
        <v>244456587.00999999</v>
      </c>
      <c r="C20" s="62">
        <v>59658.54</v>
      </c>
      <c r="D20" s="62">
        <v>34987.64</v>
      </c>
      <c r="E20" s="62">
        <v>33950.99</v>
      </c>
      <c r="F20" s="62">
        <v>0</v>
      </c>
      <c r="G20" s="62">
        <f t="shared" si="2"/>
        <v>244327989.84</v>
      </c>
      <c r="H20" s="62">
        <v>2161137.21</v>
      </c>
      <c r="I20" s="62">
        <v>0</v>
      </c>
      <c r="J20" s="62">
        <f t="shared" si="3"/>
        <v>242166852.63</v>
      </c>
    </row>
    <row r="21" spans="1:10" ht="11.25" customHeight="1" x14ac:dyDescent="0.2">
      <c r="A21" s="61" t="s">
        <v>76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f t="shared" si="2"/>
        <v>0</v>
      </c>
      <c r="H21" s="62">
        <v>0</v>
      </c>
      <c r="I21" s="62">
        <v>0</v>
      </c>
      <c r="J21" s="62">
        <f t="shared" si="3"/>
        <v>0</v>
      </c>
    </row>
    <row r="22" spans="1:10" ht="11.25" customHeight="1" x14ac:dyDescent="0.2">
      <c r="A22" s="61" t="s">
        <v>77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f t="shared" si="2"/>
        <v>0</v>
      </c>
      <c r="H22" s="62">
        <v>0</v>
      </c>
      <c r="I22" s="62">
        <v>0</v>
      </c>
      <c r="J22" s="62">
        <f t="shared" si="3"/>
        <v>0</v>
      </c>
    </row>
    <row r="23" spans="1:10" ht="11.25" customHeight="1" x14ac:dyDescent="0.2">
      <c r="A23" s="61" t="s">
        <v>78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f t="shared" si="2"/>
        <v>0</v>
      </c>
      <c r="H23" s="62">
        <v>0</v>
      </c>
      <c r="I23" s="62">
        <v>0</v>
      </c>
      <c r="J23" s="62">
        <f t="shared" si="3"/>
        <v>0</v>
      </c>
    </row>
    <row r="24" spans="1:10" ht="11.25" customHeight="1" x14ac:dyDescent="0.2">
      <c r="A24" s="61" t="s">
        <v>79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f t="shared" si="2"/>
        <v>0</v>
      </c>
      <c r="H24" s="62">
        <v>0</v>
      </c>
      <c r="I24" s="62">
        <v>0</v>
      </c>
      <c r="J24" s="62">
        <f t="shared" si="3"/>
        <v>0</v>
      </c>
    </row>
    <row r="25" spans="1:10" ht="11.25" customHeight="1" x14ac:dyDescent="0.2">
      <c r="A25" s="61" t="s">
        <v>80</v>
      </c>
      <c r="B25" s="62">
        <v>52792207.869999997</v>
      </c>
      <c r="C25" s="62">
        <v>0</v>
      </c>
      <c r="D25" s="62">
        <v>0</v>
      </c>
      <c r="E25" s="62">
        <v>0</v>
      </c>
      <c r="F25" s="62">
        <v>52792207.869999997</v>
      </c>
      <c r="G25" s="62">
        <f t="shared" si="2"/>
        <v>0</v>
      </c>
      <c r="H25" s="62">
        <v>0</v>
      </c>
      <c r="I25" s="62">
        <v>0</v>
      </c>
      <c r="J25" s="62">
        <f t="shared" si="3"/>
        <v>0</v>
      </c>
    </row>
    <row r="26" spans="1:10" s="4" customFormat="1" ht="11.25" customHeight="1" x14ac:dyDescent="0.2">
      <c r="A26" s="63" t="s">
        <v>81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f t="shared" si="2"/>
        <v>0</v>
      </c>
      <c r="H26" s="62">
        <v>0</v>
      </c>
      <c r="I26" s="62">
        <v>0</v>
      </c>
      <c r="J26" s="62">
        <f t="shared" si="3"/>
        <v>0</v>
      </c>
    </row>
    <row r="27" spans="1:10" ht="11.25" customHeight="1" x14ac:dyDescent="0.2">
      <c r="A27" s="54" t="s">
        <v>82</v>
      </c>
      <c r="B27" s="64">
        <f t="shared" ref="B27:J27" si="4">B17+B15</f>
        <v>1575124328.6099999</v>
      </c>
      <c r="C27" s="64">
        <f t="shared" si="4"/>
        <v>9296854.3099999987</v>
      </c>
      <c r="D27" s="64">
        <f t="shared" si="4"/>
        <v>97144553.49000001</v>
      </c>
      <c r="E27" s="64">
        <f t="shared" si="4"/>
        <v>43210285.32</v>
      </c>
      <c r="F27" s="64">
        <f t="shared" si="4"/>
        <v>60779481.140000015</v>
      </c>
      <c r="G27" s="64">
        <f t="shared" si="4"/>
        <v>1364693154.3499999</v>
      </c>
      <c r="H27" s="64">
        <f t="shared" si="4"/>
        <v>120695616.94999999</v>
      </c>
      <c r="I27" s="64">
        <f t="shared" si="4"/>
        <v>0</v>
      </c>
      <c r="J27" s="64">
        <f t="shared" si="4"/>
        <v>1243997537.3999999</v>
      </c>
    </row>
    <row r="28" spans="1:10" ht="11.25" customHeight="1" x14ac:dyDescent="0.2">
      <c r="A28" s="31" t="s">
        <v>89</v>
      </c>
      <c r="B28" s="31"/>
      <c r="C28" s="31"/>
      <c r="D28" s="31"/>
      <c r="E28" s="31"/>
    </row>
    <row r="29" spans="1:10" ht="11.25" customHeight="1" x14ac:dyDescent="0.2">
      <c r="A29" s="96" t="s">
        <v>39</v>
      </c>
      <c r="B29" s="96"/>
      <c r="C29" s="96"/>
      <c r="D29" s="41"/>
      <c r="E29" s="41"/>
      <c r="F29" s="41"/>
      <c r="G29" s="41"/>
    </row>
    <row r="30" spans="1:10" ht="11.25" customHeight="1" x14ac:dyDescent="0.2">
      <c r="A30" s="2" t="s">
        <v>83</v>
      </c>
    </row>
    <row r="31" spans="1:10" ht="11.25" customHeight="1" x14ac:dyDescent="0.2">
      <c r="A31" s="57"/>
      <c r="B31" s="56"/>
      <c r="C31" s="55"/>
      <c r="D31" s="55"/>
      <c r="E31" s="55"/>
      <c r="F31" s="55"/>
    </row>
    <row r="33" spans="1:3" ht="11.25" customHeight="1" x14ac:dyDescent="0.25">
      <c r="A33" s="3"/>
      <c r="B33" s="3"/>
      <c r="C33" s="3"/>
    </row>
    <row r="34" spans="1:3" ht="11.25" customHeight="1" x14ac:dyDescent="0.25">
      <c r="A34" s="65" t="s">
        <v>85</v>
      </c>
      <c r="B34" s="3"/>
      <c r="C34" s="3"/>
    </row>
    <row r="35" spans="1:3" ht="11.25" customHeight="1" x14ac:dyDescent="0.25">
      <c r="A35" s="65" t="s">
        <v>86</v>
      </c>
      <c r="B35" s="3"/>
      <c r="C35" s="3"/>
    </row>
    <row r="36" spans="1:3" ht="11.25" customHeight="1" x14ac:dyDescent="0.25">
      <c r="A36" s="66"/>
      <c r="B36" s="3"/>
      <c r="C36" s="3"/>
    </row>
    <row r="37" spans="1:3" ht="11.25" customHeight="1" x14ac:dyDescent="0.25">
      <c r="A37" s="66"/>
      <c r="B37" s="3"/>
      <c r="C37" s="3"/>
    </row>
    <row r="38" spans="1:3" ht="11.25" customHeight="1" x14ac:dyDescent="0.25">
      <c r="A38" s="66"/>
      <c r="B38" s="3"/>
      <c r="C38" s="3"/>
    </row>
    <row r="39" spans="1:3" ht="11.25" customHeight="1" x14ac:dyDescent="0.25">
      <c r="A39" s="66"/>
      <c r="B39" s="3"/>
      <c r="C39" s="3"/>
    </row>
    <row r="40" spans="1:3" ht="11.25" customHeight="1" x14ac:dyDescent="0.25">
      <c r="A40" s="66" t="s">
        <v>87</v>
      </c>
      <c r="B40" s="3"/>
      <c r="C40" s="3"/>
    </row>
    <row r="41" spans="1:3" ht="11.25" customHeight="1" x14ac:dyDescent="0.25">
      <c r="A41" s="67" t="s">
        <v>88</v>
      </c>
      <c r="B41" s="3"/>
      <c r="C41" s="3"/>
    </row>
    <row r="42" spans="1:3" ht="11.25" customHeight="1" x14ac:dyDescent="0.25">
      <c r="A42" s="3"/>
      <c r="B42" s="3"/>
      <c r="C42" s="3"/>
    </row>
  </sheetData>
  <mergeCells count="20">
    <mergeCell ref="A7:G7"/>
    <mergeCell ref="A1:G1"/>
    <mergeCell ref="A2:G2"/>
    <mergeCell ref="A3:G3"/>
    <mergeCell ref="A4:G4"/>
    <mergeCell ref="A6:G6"/>
    <mergeCell ref="A8:G8"/>
    <mergeCell ref="A9:G9"/>
    <mergeCell ref="A10:C10"/>
    <mergeCell ref="A11:A14"/>
    <mergeCell ref="B11:B13"/>
    <mergeCell ref="C11:F11"/>
    <mergeCell ref="G11:G13"/>
    <mergeCell ref="A29:C29"/>
    <mergeCell ref="H11:H13"/>
    <mergeCell ref="I11:I13"/>
    <mergeCell ref="J11:J13"/>
    <mergeCell ref="C12:D12"/>
    <mergeCell ref="E12:E13"/>
    <mergeCell ref="F12:F13"/>
  </mergeCells>
  <pageMargins left="0.39370078740157483" right="0.39370078740157483" top="0.98425196850393704" bottom="0.98425196850393704" header="0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 Pessoal União</vt:lpstr>
      <vt:lpstr>Anexo 5 - Disp e RP Out Po</vt:lpstr>
      <vt:lpstr>'Anexo 5 - Disp e RP Out Po'!Area_de_impressao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Carolina de Farias Brandão Matayoshi</cp:lastModifiedBy>
  <cp:lastPrinted>2025-05-19T10:59:39Z</cp:lastPrinted>
  <dcterms:created xsi:type="dcterms:W3CDTF">2024-05-16T13:41:03Z</dcterms:created>
  <dcterms:modified xsi:type="dcterms:W3CDTF">2025-09-22T11:15:25Z</dcterms:modified>
</cp:coreProperties>
</file>