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0\RGF\3º Quadrimestre\"/>
    </mc:Choice>
  </mc:AlternateContent>
  <bookViews>
    <workbookView xWindow="0" yWindow="0" windowWidth="23040" windowHeight="9060" tabRatio="623"/>
  </bookViews>
  <sheets>
    <sheet name="Anexo 1 Pessoal União" sheetId="62" r:id="rId1"/>
    <sheet name="Anexo 5 - Disp. e RP Out Pod " sheetId="72" r:id="rId2"/>
    <sheet name="Anexo 6 - Simpl. Outros Poderes" sheetId="70" r:id="rId3"/>
  </sheets>
  <definedNames>
    <definedName name="Ações" localSheetId="1">#REF!</definedName>
    <definedName name="Ações" localSheetId="2">#REF!</definedName>
    <definedName name="Ações">#REF!</definedName>
    <definedName name="_xlnm.Print_Area" localSheetId="0">'Anexo 1 Pessoal União'!$A$1:$O$53</definedName>
    <definedName name="_xlnm.Print_Area" localSheetId="1">'Anexo 5 - Disp. e RP Out Pod '!$A$1:$J$42</definedName>
    <definedName name="Cancela" localSheetId="1">#REF!,#REF!</definedName>
    <definedName name="Cancela" localSheetId="2">#REF!,#REF!</definedName>
    <definedName name="Cancela">#REF!,#REF!</definedName>
    <definedName name="ClassPrevAtu" localSheetId="1">#REF!</definedName>
    <definedName name="ClassPrevAtu" localSheetId="2">#REF!</definedName>
    <definedName name="ClassPrevAtu">#REF!</definedName>
    <definedName name="ClassPrevInicial" localSheetId="1">#REF!</definedName>
    <definedName name="ClassPrevInicial" localSheetId="2">#REF!</definedName>
    <definedName name="ClassPrevInicial">#REF!</definedName>
    <definedName name="ClassRecAnt" localSheetId="1">#REF!</definedName>
    <definedName name="ClassRecAnt" localSheetId="2">#REF!</definedName>
    <definedName name="ClassRecAnt">#REF!</definedName>
    <definedName name="ClassRecBim" localSheetId="1">#REF!</definedName>
    <definedName name="ClassRecBim">#REF!</definedName>
    <definedName name="ClassRecNoBim" localSheetId="1">#REF!</definedName>
    <definedName name="ClassRecNoBim">#REF!</definedName>
    <definedName name="CritEx" localSheetId="1">#REF!</definedName>
    <definedName name="CritEx">#REF!</definedName>
    <definedName name="DespAcao" localSheetId="1">#REF!</definedName>
    <definedName name="DespAcao">#REF!</definedName>
    <definedName name="DespElem" localSheetId="1">#REF!</definedName>
    <definedName name="DespElem">#REF!</definedName>
    <definedName name="doExeAnt" localSheetId="1">#REF!</definedName>
    <definedName name="doExeAnt">#REF!</definedName>
    <definedName name="doExercicio" localSheetId="1">#REF!</definedName>
    <definedName name="doExercicio">#REF!</definedName>
    <definedName name="DotacaoAtualizada" localSheetId="1">#REF!</definedName>
    <definedName name="DotacaoAtualizada">#REF!</definedName>
    <definedName name="DotacaoInicial" localSheetId="1">#REF!</definedName>
    <definedName name="DotacaoInicial">#REF!</definedName>
    <definedName name="dsfrw" localSheetId="1">#REF!,#REF!</definedName>
    <definedName name="dsfrw" localSheetId="2">#REF!,#REF!</definedName>
    <definedName name="dsfrw">#REF!,#REF!</definedName>
    <definedName name="Elementos" localSheetId="1">#REF!</definedName>
    <definedName name="Elementos" localSheetId="2">#REF!</definedName>
    <definedName name="Elementos">#REF!</definedName>
    <definedName name="fdsafs" localSheetId="1">#REF!,#REF!</definedName>
    <definedName name="fdsafs" localSheetId="2">#REF!,#REF!</definedName>
    <definedName name="fdsafs">#REF!,#REF!</definedName>
    <definedName name="fdsf" localSheetId="1">#REF!</definedName>
    <definedName name="fdsf" localSheetId="2">#REF!</definedName>
    <definedName name="fdsf">#REF!</definedName>
    <definedName name="fhksjd" localSheetId="1">#REF!,#REF!</definedName>
    <definedName name="fhksjd" localSheetId="2">#REF!,#REF!</definedName>
    <definedName name="fhksjd">#REF!,#REF!</definedName>
    <definedName name="fsdfs" localSheetId="1">#REF!</definedName>
    <definedName name="fsdfs" localSheetId="2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1">#REF!</definedName>
    <definedName name="LiqAteBimAnt" localSheetId="2">#REF!</definedName>
    <definedName name="LiqAteBimAnt">#REF!</definedName>
    <definedName name="LiqAteBimestre" localSheetId="1">#REF!</definedName>
    <definedName name="LiqAteBimestre" localSheetId="2">#REF!</definedName>
    <definedName name="LiqAteBimestre">#REF!</definedName>
    <definedName name="LiqNoBim" localSheetId="1">#REF!</definedName>
    <definedName name="LiqNoBim" localSheetId="2">#REF!</definedName>
    <definedName name="LiqNoBim">#REF!</definedName>
    <definedName name="Naturezas" localSheetId="1">#REF!</definedName>
    <definedName name="Naturezas">#REF!</definedName>
    <definedName name="nobo1" localSheetId="1">#REF!</definedName>
    <definedName name="nobo1">#REF!</definedName>
    <definedName name="Novo" localSheetId="1">#REF!</definedName>
    <definedName name="Novo">#REF!</definedName>
    <definedName name="Plan" localSheetId="1">#REF!</definedName>
    <definedName name="Plan">#REF!</definedName>
    <definedName name="Planilha" localSheetId="1">#REF!</definedName>
    <definedName name="Planilha">#REF!</definedName>
    <definedName name="Planilha_1" localSheetId="1">#REF!,#REF!</definedName>
    <definedName name="Planilha_1" localSheetId="2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1">#REF!,#REF!</definedName>
    <definedName name="Planilha_Educação">#REF!,#REF!</definedName>
    <definedName name="Planilha1" localSheetId="1">#REF!,#REF!</definedName>
    <definedName name="Planilha1">#REF!,#REF!</definedName>
    <definedName name="Planilhas" localSheetId="1">#REF!</definedName>
    <definedName name="Planilhas" localSheetId="2">#REF!</definedName>
    <definedName name="Planilhas">#REF!</definedName>
    <definedName name="PrevAtu" localSheetId="1">#REF!</definedName>
    <definedName name="PrevAtu" localSheetId="2">#REF!</definedName>
    <definedName name="PrevAtu">#REF!</definedName>
    <definedName name="PrevInicial" localSheetId="1">#REF!</definedName>
    <definedName name="PrevInicial">#REF!</definedName>
    <definedName name="Print_Area" localSheetId="1">'Anexo 5 - Disp. e RP Out Pod '!$A$1:$G$36</definedName>
    <definedName name="RecAnt" localSheetId="1">#REF!</definedName>
    <definedName name="RecAnt">#REF!</definedName>
    <definedName name="RecBim" localSheetId="1">#REF!</definedName>
    <definedName name="RecBim">#REF!</definedName>
    <definedName name="RecNBim" localSheetId="1">#REF!</definedName>
    <definedName name="RecNBim">#REF!</definedName>
    <definedName name="RecNoBim" localSheetId="1">#REF!</definedName>
    <definedName name="RecNoBim">#REF!</definedName>
    <definedName name="rgps" localSheetId="1">#REF!</definedName>
    <definedName name="rgps">#REF!</definedName>
    <definedName name="RGPS1" localSheetId="1">#REF!</definedName>
    <definedName name="RGPS1">#REF!</definedName>
    <definedName name="RGPS2" localSheetId="1">#REF!,#REF!</definedName>
    <definedName name="RGPS2" localSheetId="2">#REF!,#REF!</definedName>
    <definedName name="RGPS2">#REF!,#REF!</definedName>
    <definedName name="xxx" localSheetId="1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7" i="62" l="1"/>
  <c r="C18" i="70" l="1"/>
  <c r="C17" i="70"/>
  <c r="B12" i="70" l="1"/>
  <c r="M39" i="62" l="1"/>
  <c r="L39" i="62" s="1"/>
  <c r="B18" i="70" s="1"/>
  <c r="M38" i="62"/>
  <c r="L38" i="62" s="1"/>
  <c r="B17" i="70" s="1"/>
  <c r="L37" i="62"/>
  <c r="B16" i="70" s="1"/>
  <c r="O19" i="62" l="1"/>
  <c r="N31" i="62"/>
  <c r="N30" i="62"/>
  <c r="N29" i="62"/>
  <c r="N28" i="62"/>
  <c r="N26" i="62"/>
  <c r="N25" i="62"/>
  <c r="N24" i="62"/>
  <c r="N21" i="62"/>
  <c r="N20" i="62"/>
  <c r="N19" i="62" l="1"/>
  <c r="O23" i="62"/>
  <c r="O18" i="62" s="1"/>
  <c r="O32" i="62" s="1"/>
  <c r="N23" i="62"/>
  <c r="M23" i="62"/>
  <c r="L23" i="62"/>
  <c r="K23" i="62"/>
  <c r="J23" i="62"/>
  <c r="I23" i="62"/>
  <c r="H23" i="62"/>
  <c r="G23" i="62"/>
  <c r="F23" i="62"/>
  <c r="E23" i="62"/>
  <c r="D23" i="62"/>
  <c r="C23" i="62"/>
  <c r="M19" i="62"/>
  <c r="L19" i="62"/>
  <c r="K19" i="62"/>
  <c r="J19" i="62"/>
  <c r="I19" i="62"/>
  <c r="H19" i="62"/>
  <c r="G19" i="62"/>
  <c r="F19" i="62"/>
  <c r="E19" i="62"/>
  <c r="D19" i="62"/>
  <c r="C19" i="62"/>
  <c r="B27" i="62"/>
  <c r="B23" i="62"/>
  <c r="B19" i="62"/>
  <c r="B18" i="62" s="1"/>
  <c r="M18" i="62" l="1"/>
  <c r="B32" i="62"/>
  <c r="G26" i="72"/>
  <c r="J26" i="72" s="1"/>
  <c r="G25" i="72"/>
  <c r="J25" i="72" s="1"/>
  <c r="G24" i="72"/>
  <c r="J24" i="72" s="1"/>
  <c r="G23" i="72"/>
  <c r="J23" i="72" s="1"/>
  <c r="G22" i="72"/>
  <c r="J22" i="72" s="1"/>
  <c r="G21" i="72"/>
  <c r="J21" i="72" s="1"/>
  <c r="G20" i="72"/>
  <c r="G19" i="72"/>
  <c r="J19" i="72" s="1"/>
  <c r="B18" i="72"/>
  <c r="C18" i="72"/>
  <c r="D18" i="72"/>
  <c r="E18" i="72"/>
  <c r="F18" i="72"/>
  <c r="H18" i="72"/>
  <c r="I18" i="72"/>
  <c r="C15" i="72"/>
  <c r="D15" i="72"/>
  <c r="E15" i="72"/>
  <c r="F15" i="72"/>
  <c r="H15" i="72"/>
  <c r="I15" i="72"/>
  <c r="B15" i="72"/>
  <c r="H27" i="72" l="1"/>
  <c r="B22" i="70" s="1"/>
  <c r="I27" i="72"/>
  <c r="E27" i="72"/>
  <c r="F27" i="72"/>
  <c r="G18" i="72"/>
  <c r="J20" i="72"/>
  <c r="J18" i="72" s="1"/>
  <c r="C27" i="72"/>
  <c r="D27" i="72"/>
  <c r="B27" i="72"/>
  <c r="G16" i="72" l="1"/>
  <c r="G15" i="72" s="1"/>
  <c r="G27" i="72" s="1"/>
  <c r="J16" i="72" l="1"/>
  <c r="J15" i="72" s="1"/>
  <c r="J27" i="72" s="1"/>
  <c r="C22" i="70" s="1"/>
  <c r="M27" i="62"/>
  <c r="L27" i="62"/>
  <c r="K27" i="62"/>
  <c r="J27" i="62"/>
  <c r="I27" i="62"/>
  <c r="H27" i="62"/>
  <c r="G27" i="62"/>
  <c r="F27" i="62"/>
  <c r="E27" i="62"/>
  <c r="D27" i="62"/>
  <c r="C27" i="62"/>
  <c r="L18" i="62"/>
  <c r="K18" i="62"/>
  <c r="J18" i="62"/>
  <c r="I18" i="62"/>
  <c r="H18" i="62"/>
  <c r="G18" i="62"/>
  <c r="F18" i="62"/>
  <c r="E18" i="62"/>
  <c r="D18" i="62"/>
  <c r="C18" i="62"/>
  <c r="N18" i="62" l="1"/>
  <c r="K32" i="62"/>
  <c r="H32" i="62"/>
  <c r="C32" i="62"/>
  <c r="I32" i="62"/>
  <c r="J32" i="62"/>
  <c r="M32" i="62"/>
  <c r="D32" i="62"/>
  <c r="L32" i="62"/>
  <c r="E32" i="62"/>
  <c r="F32" i="62"/>
  <c r="G32" i="62"/>
  <c r="N27" i="62"/>
  <c r="N32" i="62" l="1"/>
  <c r="L36" i="62" s="1"/>
  <c r="M36" i="62" l="1"/>
  <c r="B15" i="70"/>
  <c r="C15" i="70" s="1"/>
</calcChain>
</file>

<file path=xl/sharedStrings.xml><?xml version="1.0" encoding="utf-8"?>
<sst xmlns="http://schemas.openxmlformats.org/spreadsheetml/2006/main" count="140" uniqueCount="113">
  <si>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</si>
  <si>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</si>
  <si>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</si>
  <si>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</si>
  <si>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</si>
  <si>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</si>
  <si>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</si>
  <si>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</si>
  <si>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</si>
  <si>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</si>
  <si>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</si>
  <si>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</si>
  <si>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</si>
  <si>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</si>
  <si>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</si>
  <si>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</si>
  <si>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</si>
  <si>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</si>
  <si>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</si>
  <si>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</si>
  <si>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</si>
  <si>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</si>
  <si>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</si>
  <si>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DESPESAS NÃO COMPUTADAS (II) (§ 1º do art. 19 da LRF) </t>
  </si>
  <si>
    <t>Indenizações por Demissão e Incentivos à Demissão Voluntária</t>
  </si>
  <si>
    <t>Inativos e Pensionistas com Recursos Vinculados</t>
  </si>
  <si>
    <t>DESPESA LÍQUIDA COM PESSOAL (III) = (I - II)</t>
  </si>
  <si>
    <t>APURAÇÃO DO CUMPRIMENTO DO LIMITE LEGAL</t>
  </si>
  <si>
    <t>VALOR</t>
  </si>
  <si>
    <t>RECEITA CORRENTE LÍQUIDA - RCL (IV)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</si>
  <si>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</si>
  <si>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</si>
  <si>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Tabela 1.2 - Demonstrativo da Despesa com Pessoal - União</t>
  </si>
  <si>
    <t xml:space="preserve"> PROCESSADOS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</si>
  <si>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</si>
  <si>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</si>
  <si>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</si>
  <si>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% SOBRE A RCL 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</si>
  <si>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</si>
  <si>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</si>
  <si>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</si>
  <si>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</si>
  <si>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DEMONSTRATIVO DA DISPONIBILIDADE DE CAIXA E DOS RESTOS A PAGAR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</si>
  <si>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</si>
  <si>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</si>
  <si>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</si>
  <si>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</si>
  <si>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</si>
  <si>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>EMPENHOS NÃO LIQUIDADOS CANCELADOS (NÃO INSCRITOS POR INSUFICIÊNCIA FINANCEIRA)</t>
  </si>
  <si>
    <t>DISPONIBILIDADE DE CAIXA LÍQUIDA (APÓS A INSCRIÇÃO EM RESTOS A PAGAR NÃO PROCESSADOS DO EXERCÍCIO)</t>
  </si>
  <si>
    <t xml:space="preserve">Restos a Pagar Liquidados e Não Pagos </t>
  </si>
  <si>
    <t>Restos a Pagar Empenhados e Não Liquidados de Exercícios Anteriores</t>
  </si>
  <si>
    <t>Demais Obrigaçãoes Financeiras</t>
  </si>
  <si>
    <t>De Exercícios Anteriores</t>
  </si>
  <si>
    <t>Do Exercício</t>
  </si>
  <si>
    <t>(c)</t>
  </si>
  <si>
    <t>(d)</t>
  </si>
  <si>
    <t>(e)</t>
  </si>
  <si>
    <t>TOTAL DOS RECURSOS NÃO VINCULADOS (I)</t>
  </si>
  <si>
    <t>TOTAL DOS RECURSOS VINCULADOS (II)</t>
  </si>
  <si>
    <t>TOTAL (III) = (I + II)</t>
  </si>
  <si>
    <t>1. Essa coluna poderá apresentar valor negativo, indicando, nesse caso, insuficiência de caixa após o registro das obrigações financeiras.</t>
  </si>
  <si>
    <r>
      <t>DISPONIBILIDADE DE CAIXA LÍQUIDA (ANTES DA INSCRIÇÃO EM RESTOS A PAGAR NÃO PROCESSADOS DO EXERCÍCIO)</t>
    </r>
    <r>
      <rPr>
        <b/>
        <sz val="6"/>
        <rFont val="Times New Roman"/>
        <family val="1"/>
      </rPr>
      <t>1</t>
    </r>
  </si>
  <si>
    <t>Tabela 5.2 – Demonstrativo da Disponibilidade de Caixa e dos Restos a Pagar - Outros Poderes e Órgãos</t>
  </si>
  <si>
    <t>(f) = (a – (b + c + d + e))</t>
  </si>
  <si>
    <t>(g)</t>
  </si>
  <si>
    <t>(h) = (f - g)</t>
  </si>
  <si>
    <t>DEMONSTRATIVO SIMPLIFICADO DO RELATÓRIO DE GESTÃO FISCAL</t>
  </si>
  <si>
    <t xml:space="preserve"> LRF, art. 48 - Anexo 6</t>
  </si>
  <si>
    <t>RECEITA CORRENTE LÍQUIDA</t>
  </si>
  <si>
    <t>Despesa Total com Pessoal - DTP</t>
  </si>
  <si>
    <t>Limite Máximo (incisos I, II e III, art. 20 da LRF) - &lt;%&gt;</t>
  </si>
  <si>
    <t>Limite Prudencial (parágrafo único, art. 22 da LRF) - &lt;%&gt;</t>
  </si>
  <si>
    <t>Limite de Alerta (inciso II do §1º do art. 59 da LRF) - &lt;%&gt;</t>
  </si>
  <si>
    <t>RESTOS A PAGAR</t>
  </si>
  <si>
    <t>EM RESTOS A PAGAR NÃO PROCESSADOS</t>
  </si>
  <si>
    <t>Valor Total</t>
  </si>
  <si>
    <t>VALOR ATÉ O QUADRIMESTRE</t>
  </si>
  <si>
    <t>Receita Corrente líquida</t>
  </si>
  <si>
    <t>% SOBRE A RCL</t>
  </si>
  <si>
    <t>Tabela 6.2 - Demonstrativo Simplificado do Relatório de Gestão Fiscal - OUTROS PODERES E ÓRGÃOS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</si>
  <si>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</si>
  <si>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</si>
  <si>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</si>
  <si>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</si>
  <si>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</si>
  <si>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</si>
  <si>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</si>
  <si>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</si>
  <si>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</si>
  <si>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</si>
  <si>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</si>
  <si>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</si>
  <si>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GOVERNO FEDERAL - PODER LEGISLATIVO</t>
  </si>
  <si>
    <t>SENADO FEDERAL</t>
  </si>
  <si>
    <t>JANEIRO A DEZEMBRO/2020</t>
  </si>
  <si>
    <t>Fonte 00 - Recursos Ordinários</t>
  </si>
  <si>
    <t>Outros Recursos não Vinculados</t>
  </si>
  <si>
    <t>Fonte 50 - Recursos Não-Financeiros Diretam. Arrecadados</t>
  </si>
  <si>
    <t>Fonte 51 - Contrib.Social s/Lucro das Pessoas Jurídicas</t>
  </si>
  <si>
    <t>Fonte 53 - Contrib.p/ Financiamento da Seguridade Social</t>
  </si>
  <si>
    <t>Fonte 56 - Contribuição Plano Seguridade Social Servidor</t>
  </si>
  <si>
    <t>Fonte 63 - Rec. Prop. Decor. Alien. Bens e Dir. do Patr. Pub.</t>
  </si>
  <si>
    <t>Fonte 69 - Contrib. Patronal p/Plano de Segurid.Soc.Serv.</t>
  </si>
  <si>
    <t>Fonte 90 - Recursos Diversos</t>
  </si>
  <si>
    <t>Fonte 70 - Recursos Próprios Primários com Aplicação Específica</t>
  </si>
  <si>
    <t>FONTE: SIAFI 2020, Senado Federal, 14/01/2021 12:00</t>
  </si>
  <si>
    <t xml:space="preserve">                      FERNANDO ÁLVARO LEÃO RINCON                                               ANDRÉ LUIS SOARES DA PAIXÃO</t>
  </si>
  <si>
    <t xml:space="preserve">     Diretor da Secretaria de Finanças, Orçamento e Contabilidade                                           Auditor-Geral</t>
  </si>
  <si>
    <t>ILANA TROMBKA</t>
  </si>
  <si>
    <t>Diretora-Geral</t>
  </si>
  <si>
    <t>-</t>
  </si>
  <si>
    <t xml:space="preserve">      Benefícios Previdenciários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</si>
</sst>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R$ &quot;#,##0.00_);[Red]\(&quot;R$ &quot;#,##0.00\)"/>
    <numFmt numFmtId="165" formatCode="0.0000%"/>
    <numFmt numFmtId="166" formatCode="0.000%"/>
  </numFmts>
  <fonts count="9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10"/>
      <name val="Arial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7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2" borderId="5" xfId="1" applyFont="1" applyFill="1" applyBorder="1"/>
    <xf numFmtId="0" fontId="2" fillId="0" borderId="3" xfId="1" applyFont="1" applyBorder="1"/>
    <xf numFmtId="0" fontId="3" fillId="0" borderId="0" xfId="1"/>
    <xf numFmtId="0" fontId="1" fillId="2" borderId="1" xfId="1" applyFont="1" applyFill="1" applyBorder="1" applyAlignment="1">
      <alignment horizontal="center"/>
    </xf>
    <xf numFmtId="0" fontId="1" fillId="2" borderId="11" xfId="1" applyFont="1" applyFill="1" applyBorder="1" applyAlignment="1">
      <alignment horizontal="center" wrapText="1"/>
    </xf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top" wrapText="1"/>
    </xf>
    <xf numFmtId="4" fontId="2" fillId="0" borderId="9" xfId="1" applyNumberFormat="1" applyFont="1" applyBorder="1"/>
    <xf numFmtId="4" fontId="2" fillId="0" borderId="12" xfId="1" applyNumberFormat="1" applyFont="1" applyBorder="1"/>
    <xf numFmtId="4" fontId="2" fillId="0" borderId="10" xfId="1" applyNumberFormat="1" applyFont="1" applyBorder="1"/>
    <xf numFmtId="4" fontId="2" fillId="0" borderId="1" xfId="1" applyNumberFormat="1" applyFont="1" applyBorder="1"/>
    <xf numFmtId="4" fontId="2" fillId="0" borderId="11" xfId="1" applyNumberFormat="1" applyFont="1" applyBorder="1"/>
    <xf numFmtId="4" fontId="2" fillId="0" borderId="7" xfId="1" applyNumberFormat="1" applyFont="1" applyBorder="1"/>
    <xf numFmtId="4" fontId="2" fillId="0" borderId="5" xfId="1" applyNumberFormat="1" applyFont="1" applyBorder="1"/>
    <xf numFmtId="4" fontId="2" fillId="0" borderId="6" xfId="1" applyNumberFormat="1" applyFont="1" applyBorder="1"/>
    <xf numFmtId="4" fontId="2" fillId="2" borderId="11" xfId="1" applyNumberFormat="1" applyFont="1" applyFill="1" applyBorder="1"/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top" wrapText="1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0" fontId="2" fillId="2" borderId="1" xfId="1" applyFont="1" applyFill="1" applyBorder="1"/>
    <xf numFmtId="0" fontId="2" fillId="2" borderId="4" xfId="1" applyFont="1" applyFill="1" applyBorder="1"/>
    <xf numFmtId="4" fontId="2" fillId="0" borderId="0" xfId="1" applyNumberFormat="1" applyFont="1"/>
    <xf numFmtId="4" fontId="2" fillId="0" borderId="8" xfId="1" applyNumberFormat="1" applyFont="1" applyBorder="1"/>
    <xf numFmtId="164" fontId="2" fillId="0" borderId="0" xfId="1" applyNumberFormat="1" applyFont="1" applyAlignment="1">
      <alignment horizontal="right"/>
    </xf>
    <xf numFmtId="0" fontId="2" fillId="0" borderId="2" xfId="1" applyFont="1" applyBorder="1"/>
    <xf numFmtId="0" fontId="2" fillId="0" borderId="15" xfId="1" applyFont="1" applyBorder="1"/>
    <xf numFmtId="0" fontId="1" fillId="2" borderId="0" xfId="1" applyFont="1" applyFill="1" applyAlignment="1">
      <alignment horizontal="center" wrapText="1"/>
    </xf>
    <xf numFmtId="4" fontId="1" fillId="0" borderId="9" xfId="1" applyNumberFormat="1" applyFont="1" applyBorder="1" applyAlignment="1">
      <alignment horizontal="right" wrapText="1"/>
    </xf>
    <xf numFmtId="40" fontId="2" fillId="0" borderId="9" xfId="1" applyNumberFormat="1" applyFont="1" applyBorder="1" applyAlignment="1">
      <alignment horizontal="right" vertical="top" wrapText="1"/>
    </xf>
    <xf numFmtId="40" fontId="2" fillId="0" borderId="11" xfId="1" applyNumberFormat="1" applyFont="1" applyBorder="1" applyAlignment="1">
      <alignment horizontal="right" vertical="top" wrapText="1"/>
    </xf>
    <xf numFmtId="0" fontId="1" fillId="0" borderId="13" xfId="1" applyFont="1" applyBorder="1" applyAlignment="1">
      <alignment horizontal="left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1" fillId="2" borderId="13" xfId="1" applyFont="1" applyFill="1" applyBorder="1" applyAlignment="1">
      <alignment horizontal="left"/>
    </xf>
    <xf numFmtId="0" fontId="2" fillId="0" borderId="0" xfId="1" applyFont="1" applyAlignment="1">
      <alignment horizontal="justify" wrapText="1"/>
    </xf>
    <xf numFmtId="37" fontId="2" fillId="0" borderId="0" xfId="1" applyNumberFormat="1" applyFont="1"/>
    <xf numFmtId="49" fontId="2" fillId="0" borderId="0" xfId="1" applyNumberFormat="1" applyFont="1"/>
    <xf numFmtId="37" fontId="2" fillId="0" borderId="0" xfId="1" applyNumberFormat="1" applyFont="1" applyAlignment="1">
      <alignment horizontal="right"/>
    </xf>
    <xf numFmtId="0" fontId="1" fillId="0" borderId="9" xfId="1" applyFont="1" applyBorder="1" applyAlignment="1">
      <alignment horizontal="left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2" borderId="1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2" fillId="0" borderId="0" xfId="1" applyFont="1" applyAlignment="1"/>
    <xf numFmtId="0" fontId="2" fillId="0" borderId="0" xfId="1" applyNumberFormat="1" applyFont="1" applyFill="1" applyAlignment="1"/>
    <xf numFmtId="43" fontId="1" fillId="0" borderId="13" xfId="2" applyFont="1" applyBorder="1" applyAlignment="1">
      <alignment horizontal="center" vertical="center" wrapText="1"/>
    </xf>
    <xf numFmtId="43" fontId="1" fillId="2" borderId="13" xfId="2" applyFont="1" applyFill="1" applyBorder="1" applyAlignment="1">
      <alignment horizontal="left"/>
    </xf>
    <xf numFmtId="43" fontId="2" fillId="0" borderId="10" xfId="2" applyFont="1" applyBorder="1" applyAlignment="1">
      <alignment horizontal="right" vertical="top" wrapText="1"/>
    </xf>
    <xf numFmtId="43" fontId="2" fillId="0" borderId="1" xfId="2" applyFont="1" applyBorder="1" applyAlignment="1">
      <alignment horizontal="right" vertical="top" wrapText="1"/>
    </xf>
    <xf numFmtId="43" fontId="2" fillId="0" borderId="0" xfId="2" applyFont="1" applyAlignment="1">
      <alignment horizontal="center" vertical="center" wrapText="1"/>
    </xf>
    <xf numFmtId="43" fontId="2" fillId="0" borderId="0" xfId="2" applyFont="1" applyAlignment="1">
      <alignment horizontal="center"/>
    </xf>
    <xf numFmtId="4" fontId="2" fillId="0" borderId="9" xfId="1" applyNumberFormat="1" applyFont="1" applyBorder="1" applyAlignment="1">
      <alignment horizontal="right" wrapText="1"/>
    </xf>
    <xf numFmtId="4" fontId="2" fillId="0" borderId="9" xfId="1" applyNumberFormat="1" applyFont="1" applyBorder="1" applyAlignment="1">
      <alignment horizontal="right"/>
    </xf>
    <xf numFmtId="4" fontId="2" fillId="2" borderId="6" xfId="1" applyNumberFormat="1" applyFont="1" applyFill="1" applyBorder="1"/>
    <xf numFmtId="4" fontId="1" fillId="0" borderId="6" xfId="1" applyNumberFormat="1" applyFont="1" applyBorder="1"/>
    <xf numFmtId="0" fontId="8" fillId="0" borderId="0" xfId="0" applyFont="1" applyFill="1" applyAlignment="1"/>
    <xf numFmtId="0" fontId="3" fillId="0" borderId="0" xfId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top"/>
    </xf>
    <xf numFmtId="43" fontId="2" fillId="0" borderId="10" xfId="2" applyFont="1" applyBorder="1" applyAlignment="1">
      <alignment horizontal="center" wrapText="1"/>
    </xf>
    <xf numFmtId="43" fontId="2" fillId="0" borderId="9" xfId="2" applyFont="1" applyFill="1" applyBorder="1" applyAlignment="1"/>
    <xf numFmtId="165" fontId="2" fillId="0" borderId="0" xfId="3" applyNumberFormat="1" applyFont="1" applyFill="1" applyBorder="1" applyAlignment="1">
      <alignment horizontal="center"/>
    </xf>
    <xf numFmtId="4" fontId="2" fillId="0" borderId="10" xfId="1" applyNumberFormat="1" applyFont="1" applyFill="1" applyBorder="1" applyAlignment="1"/>
    <xf numFmtId="10" fontId="2" fillId="0" borderId="0" xfId="0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4" fontId="2" fillId="0" borderId="11" xfId="1" applyNumberFormat="1" applyFont="1" applyFill="1" applyBorder="1" applyAlignment="1"/>
    <xf numFmtId="10" fontId="2" fillId="0" borderId="8" xfId="3" applyNumberFormat="1" applyFont="1" applyFill="1" applyBorder="1" applyAlignment="1">
      <alignment horizontal="center"/>
    </xf>
    <xf numFmtId="43" fontId="2" fillId="0" borderId="7" xfId="1" applyNumberFormat="1" applyFont="1" applyBorder="1"/>
    <xf numFmtId="4" fontId="1" fillId="0" borderId="13" xfId="1" applyNumberFormat="1" applyFont="1" applyBorder="1" applyAlignment="1">
      <alignment horizontal="right" wrapText="1"/>
    </xf>
    <xf numFmtId="0" fontId="2" fillId="0" borderId="0" xfId="1" applyFont="1" applyAlignment="1">
      <alignment horizontal="left" wrapText="1"/>
    </xf>
    <xf numFmtId="165" fontId="1" fillId="2" borderId="4" xfId="3" applyNumberFormat="1" applyFont="1" applyFill="1" applyBorder="1" applyAlignment="1">
      <alignment horizontal="center"/>
    </xf>
    <xf numFmtId="165" fontId="1" fillId="2" borderId="5" xfId="3" applyNumberFormat="1" applyFont="1" applyFill="1" applyBorder="1" applyAlignment="1">
      <alignment horizontal="center"/>
    </xf>
    <xf numFmtId="165" fontId="1" fillId="2" borderId="6" xfId="3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6" fontId="2" fillId="0" borderId="4" xfId="3" applyNumberFormat="1" applyFont="1" applyFill="1" applyBorder="1" applyAlignment="1">
      <alignment horizontal="center"/>
    </xf>
    <xf numFmtId="166" fontId="2" fillId="0" borderId="5" xfId="3" applyNumberFormat="1" applyFont="1" applyFill="1" applyBorder="1" applyAlignment="1">
      <alignment horizontal="center"/>
    </xf>
    <xf numFmtId="166" fontId="2" fillId="0" borderId="6" xfId="3" applyNumberFormat="1" applyFont="1" applyFill="1" applyBorder="1" applyAlignment="1">
      <alignment horizontal="center"/>
    </xf>
    <xf numFmtId="165" fontId="1" fillId="0" borderId="4" xfId="3" applyNumberFormat="1" applyFont="1" applyFill="1" applyBorder="1" applyAlignment="1">
      <alignment horizontal="center"/>
    </xf>
    <xf numFmtId="165" fontId="1" fillId="0" borderId="5" xfId="3" applyNumberFormat="1" applyFont="1" applyFill="1" applyBorder="1" applyAlignment="1">
      <alignment horizontal="center"/>
    </xf>
    <xf numFmtId="165" fontId="1" fillId="0" borderId="6" xfId="3" applyNumberFormat="1" applyFont="1" applyFill="1" applyBorder="1" applyAlignment="1">
      <alignment horizontal="center"/>
    </xf>
    <xf numFmtId="0" fontId="2" fillId="0" borderId="4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applyNumberFormat="1" applyFont="1" applyFill="1" applyAlignment="1"/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left"/>
    </xf>
    <xf numFmtId="0" fontId="1" fillId="2" borderId="9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</cellXfs>
  <cellStyles count="4">
    <cellStyle name="Normal" xfId="0" builtinId="0"/>
    <cellStyle name="Normal 2" xfId="1"/>
    <cellStyle name="Porcentagem" xfId="3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1:O52"/>
  <sheetViews>
    <sheetView showGridLines="0" tabSelected="1" view="pageBreakPreview" topLeftCell="C13" zoomScaleNormal="50" zoomScaleSheetLayoutView="100" workbookViewId="0">
      <selection activeCell="A3" sqref="A3:O4"/>
    </sheetView>
  </sheetViews>
  <sheetFormatPr defaultColWidth="9.140625" defaultRowHeight="11.25" customHeight="1" x14ac:dyDescent="0.2"/>
  <cols>
    <col min="1" max="1" width="63.7109375" style="7" customWidth="1"/>
    <col min="2" max="3" width="11.7109375" style="7" bestFit="1" customWidth="1"/>
    <col min="4" max="4" width="13.7109375" style="7" bestFit="1" customWidth="1"/>
    <col min="5" max="6" width="11.7109375" style="7" bestFit="1" customWidth="1"/>
    <col min="7" max="7" width="11.85546875" style="7" bestFit="1" customWidth="1"/>
    <col min="8" max="11" width="11.7109375" style="7" bestFit="1" customWidth="1"/>
    <col min="12" max="12" width="14.85546875" style="7" bestFit="1" customWidth="1"/>
    <col min="13" max="13" width="11.7109375" style="7" bestFit="1" customWidth="1"/>
    <col min="14" max="14" width="13.140625" style="7" bestFit="1" customWidth="1"/>
    <col min="15" max="15" width="16" style="7" customWidth="1"/>
    <col min="16" max="16384" width="9.140625" style="7"/>
  </cols>
  <sheetData>
    <row r="1" spans="1:15" ht="15.75" x14ac:dyDescent="0.25">
      <c r="A1" s="2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131" t="s">
        <v>93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ht="11.25" customHeight="1" x14ac:dyDescent="0.2">
      <c r="A4" s="131" t="s">
        <v>94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5" ht="11.25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1.25" customHeight="1" x14ac:dyDescent="0.2">
      <c r="A6" s="132" t="s">
        <v>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1:15" ht="11.25" customHeight="1" x14ac:dyDescent="0.2">
      <c r="A7" s="130" t="s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</row>
    <row r="8" spans="1:15" ht="11.25" customHeight="1" x14ac:dyDescent="0.2">
      <c r="A8" s="130" t="s">
        <v>95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22"/>
      <c r="B11" s="118" t="s">
        <v>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</row>
    <row r="12" spans="1:15" ht="11.25" customHeight="1" x14ac:dyDescent="0.2">
      <c r="A12" s="23"/>
      <c r="B12" s="121" t="s">
        <v>5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3"/>
    </row>
    <row r="13" spans="1:15" ht="11.25" customHeight="1" x14ac:dyDescent="0.2">
      <c r="A13" s="23" t="s">
        <v>6</v>
      </c>
      <c r="B13" s="124" t="s">
        <v>7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6"/>
      <c r="O13" s="63" t="s">
        <v>8</v>
      </c>
    </row>
    <row r="14" spans="1:15" ht="11.25" customHeight="1" x14ac:dyDescent="0.2">
      <c r="A14" s="23"/>
      <c r="B14" s="127" t="s">
        <v>81</v>
      </c>
      <c r="C14" s="127" t="s">
        <v>82</v>
      </c>
      <c r="D14" s="127" t="s">
        <v>83</v>
      </c>
      <c r="E14" s="112" t="s">
        <v>84</v>
      </c>
      <c r="F14" s="127" t="s">
        <v>85</v>
      </c>
      <c r="G14" s="127" t="s">
        <v>86</v>
      </c>
      <c r="H14" s="127" t="s">
        <v>87</v>
      </c>
      <c r="I14" s="112" t="s">
        <v>88</v>
      </c>
      <c r="J14" s="112" t="s">
        <v>89</v>
      </c>
      <c r="K14" s="112" t="s">
        <v>90</v>
      </c>
      <c r="L14" s="112" t="s">
        <v>91</v>
      </c>
      <c r="M14" s="112" t="s">
        <v>92</v>
      </c>
      <c r="N14" s="10" t="s">
        <v>9</v>
      </c>
      <c r="O14" s="24" t="s">
        <v>10</v>
      </c>
    </row>
    <row r="15" spans="1:15" ht="11.25" customHeight="1" x14ac:dyDescent="0.2">
      <c r="A15" s="23"/>
      <c r="B15" s="128"/>
      <c r="C15" s="128"/>
      <c r="D15" s="128"/>
      <c r="E15" s="113"/>
      <c r="F15" s="128"/>
      <c r="G15" s="128"/>
      <c r="H15" s="128"/>
      <c r="I15" s="113"/>
      <c r="J15" s="113"/>
      <c r="K15" s="113"/>
      <c r="L15" s="113"/>
      <c r="M15" s="113"/>
      <c r="N15" s="11" t="s">
        <v>11</v>
      </c>
      <c r="O15" s="24" t="s">
        <v>12</v>
      </c>
    </row>
    <row r="16" spans="1:15" ht="11.25" customHeight="1" x14ac:dyDescent="0.2">
      <c r="A16" s="23"/>
      <c r="B16" s="128"/>
      <c r="C16" s="128"/>
      <c r="D16" s="128"/>
      <c r="E16" s="113"/>
      <c r="F16" s="128"/>
      <c r="G16" s="128"/>
      <c r="H16" s="128"/>
      <c r="I16" s="113"/>
      <c r="J16" s="113"/>
      <c r="K16" s="113"/>
      <c r="L16" s="113"/>
      <c r="M16" s="113"/>
      <c r="N16" s="11" t="s">
        <v>13</v>
      </c>
      <c r="O16" s="25" t="s">
        <v>33</v>
      </c>
    </row>
    <row r="17" spans="1:15" ht="11.25" customHeight="1" x14ac:dyDescent="0.2">
      <c r="A17" s="26"/>
      <c r="B17" s="129"/>
      <c r="C17" s="129"/>
      <c r="D17" s="129"/>
      <c r="E17" s="114"/>
      <c r="F17" s="129"/>
      <c r="G17" s="129"/>
      <c r="H17" s="129"/>
      <c r="I17" s="114"/>
      <c r="J17" s="114"/>
      <c r="K17" s="114"/>
      <c r="L17" s="114"/>
      <c r="M17" s="114"/>
      <c r="N17" s="12" t="s">
        <v>14</v>
      </c>
      <c r="O17" s="27" t="s">
        <v>15</v>
      </c>
    </row>
    <row r="18" spans="1:15" ht="11.25" customHeight="1" x14ac:dyDescent="0.2">
      <c r="A18" s="28" t="s">
        <v>16</v>
      </c>
      <c r="B18" s="13">
        <f>B19+B23+B26</f>
        <v>311651155.81</v>
      </c>
      <c r="C18" s="13">
        <f t="shared" ref="C18:L18" si="0">C19+C23+C26</f>
        <v>284752211.08000004</v>
      </c>
      <c r="D18" s="13">
        <f t="shared" si="0"/>
        <v>293944340.68999994</v>
      </c>
      <c r="E18" s="13">
        <f t="shared" si="0"/>
        <v>291232092.62</v>
      </c>
      <c r="F18" s="13">
        <f t="shared" si="0"/>
        <v>415923741.63</v>
      </c>
      <c r="G18" s="13">
        <f t="shared" si="0"/>
        <v>293001887</v>
      </c>
      <c r="H18" s="13">
        <f t="shared" si="0"/>
        <v>289666150.59999996</v>
      </c>
      <c r="I18" s="13">
        <f t="shared" si="0"/>
        <v>291795676.24000007</v>
      </c>
      <c r="J18" s="13">
        <f t="shared" si="0"/>
        <v>285758014.30000001</v>
      </c>
      <c r="K18" s="13">
        <f t="shared" si="0"/>
        <v>287049581.71000004</v>
      </c>
      <c r="L18" s="13">
        <f t="shared" si="0"/>
        <v>439568445.20999998</v>
      </c>
      <c r="M18" s="13">
        <f>M19+M23+M26</f>
        <v>278212485.24999994</v>
      </c>
      <c r="N18" s="14">
        <f>SUM(B18:M18)</f>
        <v>3762555782.1400003</v>
      </c>
      <c r="O18" s="13">
        <f>O19+O23+O26</f>
        <v>4057588.0300000003</v>
      </c>
    </row>
    <row r="19" spans="1:15" ht="11.25" customHeight="1" x14ac:dyDescent="0.2">
      <c r="A19" s="29" t="s">
        <v>17</v>
      </c>
      <c r="B19" s="15">
        <f>SUM(B20:B21)</f>
        <v>146518904.73000002</v>
      </c>
      <c r="C19" s="15">
        <f t="shared" ref="C19:M19" si="1">SUM(C20:C21)</f>
        <v>119443131.01000002</v>
      </c>
      <c r="D19" s="15">
        <f t="shared" si="1"/>
        <v>125646358.90999998</v>
      </c>
      <c r="E19" s="15">
        <f t="shared" si="1"/>
        <v>124382644.35000001</v>
      </c>
      <c r="F19" s="15">
        <f t="shared" si="1"/>
        <v>174129938.13</v>
      </c>
      <c r="G19" s="15">
        <f t="shared" si="1"/>
        <v>125519946.51000001</v>
      </c>
      <c r="H19" s="15">
        <f t="shared" si="1"/>
        <v>124234408.03</v>
      </c>
      <c r="I19" s="15">
        <f t="shared" si="1"/>
        <v>126636499.54000002</v>
      </c>
      <c r="J19" s="15">
        <f t="shared" si="1"/>
        <v>124439645.47</v>
      </c>
      <c r="K19" s="15">
        <f t="shared" si="1"/>
        <v>124239688.75</v>
      </c>
      <c r="L19" s="15">
        <f t="shared" si="1"/>
        <v>198162801.98999995</v>
      </c>
      <c r="M19" s="15">
        <f t="shared" si="1"/>
        <v>114698197.94</v>
      </c>
      <c r="N19" s="15">
        <f>SUM(N20:N21)</f>
        <v>1628052165.3599999</v>
      </c>
      <c r="O19" s="15">
        <f>SUM(O20:O21)</f>
        <v>1512475.94</v>
      </c>
    </row>
    <row r="20" spans="1:15" ht="11.25" customHeight="1" x14ac:dyDescent="0.2">
      <c r="A20" s="29" t="s">
        <v>18</v>
      </c>
      <c r="B20" s="15">
        <v>127410821.62</v>
      </c>
      <c r="C20" s="15">
        <v>101161819.38000003</v>
      </c>
      <c r="D20" s="15">
        <v>102925687.73999998</v>
      </c>
      <c r="E20" s="15">
        <v>101279328.52000001</v>
      </c>
      <c r="F20" s="15">
        <v>151231722.31</v>
      </c>
      <c r="G20" s="15">
        <v>102709428.95</v>
      </c>
      <c r="H20" s="15">
        <v>101470277.02</v>
      </c>
      <c r="I20" s="15">
        <v>103936869.81000002</v>
      </c>
      <c r="J20" s="15">
        <v>101702059.37</v>
      </c>
      <c r="K20" s="15">
        <v>101528778.31</v>
      </c>
      <c r="L20" s="15">
        <v>153241796.19999996</v>
      </c>
      <c r="M20" s="15">
        <v>102543863.86999999</v>
      </c>
      <c r="N20" s="15">
        <f t="shared" ref="N20:N21" si="2">SUM(B20:M20)</f>
        <v>1351142453.0999999</v>
      </c>
      <c r="O20" s="15">
        <v>1512475.94</v>
      </c>
    </row>
    <row r="21" spans="1:15" ht="11.25" customHeight="1" x14ac:dyDescent="0.2">
      <c r="A21" s="29" t="s">
        <v>19</v>
      </c>
      <c r="B21" s="15">
        <v>19108083.109999999</v>
      </c>
      <c r="C21" s="15">
        <v>18281311.629999999</v>
      </c>
      <c r="D21" s="15">
        <v>22720671.170000002</v>
      </c>
      <c r="E21" s="15">
        <v>23103315.830000002</v>
      </c>
      <c r="F21" s="15">
        <v>22898215.820000004</v>
      </c>
      <c r="G21" s="15">
        <v>22810517.559999999</v>
      </c>
      <c r="H21" s="15">
        <v>22764131.009999998</v>
      </c>
      <c r="I21" s="15">
        <v>22699629.730000004</v>
      </c>
      <c r="J21" s="15">
        <v>22737586.099999998</v>
      </c>
      <c r="K21" s="15">
        <v>22710910.440000001</v>
      </c>
      <c r="L21" s="15">
        <v>44921005.789999999</v>
      </c>
      <c r="M21" s="15">
        <v>12154334.07</v>
      </c>
      <c r="N21" s="15">
        <f t="shared" si="2"/>
        <v>276909712.25999999</v>
      </c>
      <c r="O21" s="15">
        <v>0</v>
      </c>
    </row>
    <row r="22" spans="1:15" ht="11.25" customHeight="1" x14ac:dyDescent="0.2">
      <c r="A22" s="29" t="s">
        <v>112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1.25" customHeight="1" x14ac:dyDescent="0.2">
      <c r="A23" s="29" t="s">
        <v>20</v>
      </c>
      <c r="B23" s="15">
        <f>SUM(B24:B25)</f>
        <v>165132251.07999998</v>
      </c>
      <c r="C23" s="15">
        <f t="shared" ref="C23:O23" si="3">SUM(C24:C25)</f>
        <v>162722875.21000004</v>
      </c>
      <c r="D23" s="15">
        <f t="shared" si="3"/>
        <v>163461231.01999998</v>
      </c>
      <c r="E23" s="15">
        <f t="shared" si="3"/>
        <v>162699367.02999997</v>
      </c>
      <c r="F23" s="15">
        <f t="shared" si="3"/>
        <v>241793803.5</v>
      </c>
      <c r="G23" s="15">
        <f t="shared" si="3"/>
        <v>161520898.28</v>
      </c>
      <c r="H23" s="15">
        <f t="shared" si="3"/>
        <v>161979375.99000001</v>
      </c>
      <c r="I23" s="15">
        <f t="shared" si="3"/>
        <v>161463216.03</v>
      </c>
      <c r="J23" s="15">
        <f t="shared" si="3"/>
        <v>160694458.50999999</v>
      </c>
      <c r="K23" s="15">
        <f t="shared" si="3"/>
        <v>160915017.80000001</v>
      </c>
      <c r="L23" s="15">
        <f t="shared" si="3"/>
        <v>240112502.16000003</v>
      </c>
      <c r="M23" s="15">
        <f t="shared" si="3"/>
        <v>162243028.47</v>
      </c>
      <c r="N23" s="15">
        <f t="shared" si="3"/>
        <v>2104738025.0800002</v>
      </c>
      <c r="O23" s="15">
        <f t="shared" si="3"/>
        <v>194924.34</v>
      </c>
    </row>
    <row r="24" spans="1:15" ht="11.25" customHeight="1" x14ac:dyDescent="0.2">
      <c r="A24" s="29" t="s">
        <v>21</v>
      </c>
      <c r="B24" s="15">
        <v>131292944.31999999</v>
      </c>
      <c r="C24" s="35">
        <v>128873039.45000002</v>
      </c>
      <c r="D24" s="16">
        <v>129457939.75999999</v>
      </c>
      <c r="E24" s="16">
        <v>128697297.24999999</v>
      </c>
      <c r="F24" s="16">
        <v>191504016.28999999</v>
      </c>
      <c r="G24" s="16">
        <v>127924288.44</v>
      </c>
      <c r="H24" s="16">
        <v>127992974.45999999</v>
      </c>
      <c r="I24" s="16">
        <v>127582624.90000001</v>
      </c>
      <c r="J24" s="16">
        <v>126562664</v>
      </c>
      <c r="K24" s="16">
        <v>126748908.15000001</v>
      </c>
      <c r="L24" s="16">
        <v>189516673.83000001</v>
      </c>
      <c r="M24" s="16">
        <v>128121538.25999999</v>
      </c>
      <c r="N24" s="15">
        <f t="shared" ref="N24:N31" si="4">SUM(B24:M24)</f>
        <v>1664274909.1100001</v>
      </c>
      <c r="O24" s="15">
        <v>194924.34</v>
      </c>
    </row>
    <row r="25" spans="1:15" ht="11.25" customHeight="1" x14ac:dyDescent="0.2">
      <c r="A25" s="29" t="s">
        <v>22</v>
      </c>
      <c r="B25" s="15">
        <v>33839306.759999998</v>
      </c>
      <c r="C25" s="35">
        <v>33849835.760000005</v>
      </c>
      <c r="D25" s="16">
        <v>34003291.259999998</v>
      </c>
      <c r="E25" s="16">
        <v>34002069.780000001</v>
      </c>
      <c r="F25" s="16">
        <v>50289787.210000001</v>
      </c>
      <c r="G25" s="16">
        <v>33596609.840000004</v>
      </c>
      <c r="H25" s="16">
        <v>33986401.530000001</v>
      </c>
      <c r="I25" s="16">
        <v>33880591.130000003</v>
      </c>
      <c r="J25" s="16">
        <v>34131794.509999998</v>
      </c>
      <c r="K25" s="16">
        <v>34166109.649999999</v>
      </c>
      <c r="L25" s="16">
        <v>50595828.329999998</v>
      </c>
      <c r="M25" s="16">
        <v>34121490.210000001</v>
      </c>
      <c r="N25" s="15">
        <f t="shared" si="4"/>
        <v>440463115.96999997</v>
      </c>
      <c r="O25" s="15">
        <v>0</v>
      </c>
    </row>
    <row r="26" spans="1:15" ht="22.5" x14ac:dyDescent="0.2">
      <c r="A26" s="30" t="s">
        <v>34</v>
      </c>
      <c r="B26" s="15">
        <v>0</v>
      </c>
      <c r="C26" s="35">
        <v>2586204.86</v>
      </c>
      <c r="D26" s="16">
        <v>4836750.76</v>
      </c>
      <c r="E26" s="16">
        <v>4150081.24</v>
      </c>
      <c r="F26" s="16">
        <v>0</v>
      </c>
      <c r="G26" s="16">
        <v>5961042.21</v>
      </c>
      <c r="H26" s="16">
        <v>3452366.58</v>
      </c>
      <c r="I26" s="16">
        <v>3695960.67</v>
      </c>
      <c r="J26" s="16">
        <v>623910.31999999995</v>
      </c>
      <c r="K26" s="16">
        <v>1894875.16</v>
      </c>
      <c r="L26" s="16">
        <v>1293141.06</v>
      </c>
      <c r="M26" s="15">
        <v>1271258.8400000001</v>
      </c>
      <c r="N26" s="15">
        <f t="shared" si="4"/>
        <v>29765591.699999999</v>
      </c>
      <c r="O26" s="15">
        <v>2350187.75</v>
      </c>
    </row>
    <row r="27" spans="1:15" ht="11.25" customHeight="1" x14ac:dyDescent="0.2">
      <c r="A27" s="28" t="s">
        <v>23</v>
      </c>
      <c r="B27" s="15">
        <f>SUM(B28:B31)</f>
        <v>130039534.47</v>
      </c>
      <c r="C27" s="15">
        <f t="shared" ref="C27:O27" si="5">SUM(C28:C31)</f>
        <v>161347892.01000005</v>
      </c>
      <c r="D27" s="15">
        <f t="shared" si="5"/>
        <v>67715164.679999992</v>
      </c>
      <c r="E27" s="15">
        <f t="shared" si="5"/>
        <v>1260410.46</v>
      </c>
      <c r="F27" s="15">
        <f t="shared" si="5"/>
        <v>1157847.03</v>
      </c>
      <c r="G27" s="15">
        <f t="shared" si="5"/>
        <v>936581.70000000007</v>
      </c>
      <c r="H27" s="15">
        <f t="shared" si="5"/>
        <v>1639026.1600000001</v>
      </c>
      <c r="I27" s="15">
        <f t="shared" si="5"/>
        <v>1120317.6399999999</v>
      </c>
      <c r="J27" s="15">
        <f t="shared" si="5"/>
        <v>683423.21</v>
      </c>
      <c r="K27" s="15">
        <f t="shared" si="5"/>
        <v>966357.19000000006</v>
      </c>
      <c r="L27" s="15">
        <f t="shared" si="5"/>
        <v>738031.47</v>
      </c>
      <c r="M27" s="15">
        <f t="shared" si="5"/>
        <v>912483.58000000007</v>
      </c>
      <c r="N27" s="15">
        <f t="shared" si="4"/>
        <v>368517069.59999996</v>
      </c>
      <c r="O27" s="15">
        <f t="shared" si="5"/>
        <v>22604.99</v>
      </c>
    </row>
    <row r="28" spans="1:15" ht="11.25" customHeight="1" x14ac:dyDescent="0.2">
      <c r="A28" s="31" t="s">
        <v>24</v>
      </c>
      <c r="B28" s="15">
        <v>131300.88</v>
      </c>
      <c r="C28" s="35">
        <v>291355.21000000002</v>
      </c>
      <c r="D28" s="16">
        <v>381542.97</v>
      </c>
      <c r="E28" s="16">
        <v>324814.01</v>
      </c>
      <c r="F28" s="16">
        <v>433471.54</v>
      </c>
      <c r="G28" s="16">
        <v>388776.76</v>
      </c>
      <c r="H28" s="16">
        <v>500079.09</v>
      </c>
      <c r="I28" s="16">
        <v>692618.65</v>
      </c>
      <c r="J28" s="16">
        <v>459914.41</v>
      </c>
      <c r="K28" s="16">
        <v>906468.55</v>
      </c>
      <c r="L28" s="16">
        <v>601617.28</v>
      </c>
      <c r="M28" s="16">
        <v>658480.02</v>
      </c>
      <c r="N28" s="15">
        <f t="shared" si="4"/>
        <v>5770439.370000001</v>
      </c>
      <c r="O28" s="15">
        <v>0</v>
      </c>
    </row>
    <row r="29" spans="1:15" ht="11.25" customHeight="1" x14ac:dyDescent="0.2">
      <c r="A29" s="31" t="s">
        <v>35</v>
      </c>
      <c r="B29" s="15">
        <v>0</v>
      </c>
      <c r="C29" s="35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4"/>
        <v>0</v>
      </c>
      <c r="O29" s="15">
        <v>0</v>
      </c>
    </row>
    <row r="30" spans="1:15" ht="11.25" customHeight="1" x14ac:dyDescent="0.2">
      <c r="A30" s="31" t="s">
        <v>36</v>
      </c>
      <c r="B30" s="15">
        <v>2117005.6799999997</v>
      </c>
      <c r="C30" s="35">
        <v>212205.56</v>
      </c>
      <c r="D30" s="16">
        <v>745641.85</v>
      </c>
      <c r="E30" s="16">
        <v>935596.45000000007</v>
      </c>
      <c r="F30" s="16">
        <v>724375.49</v>
      </c>
      <c r="G30" s="16">
        <v>547804.94000000006</v>
      </c>
      <c r="H30" s="16">
        <v>1138947.07</v>
      </c>
      <c r="I30" s="16">
        <v>427698.98999999993</v>
      </c>
      <c r="J30" s="16">
        <v>223508.8</v>
      </c>
      <c r="K30" s="16">
        <v>59888.639999999999</v>
      </c>
      <c r="L30" s="16">
        <v>136414.19</v>
      </c>
      <c r="M30" s="16">
        <v>254003.56</v>
      </c>
      <c r="N30" s="15">
        <f t="shared" si="4"/>
        <v>7523091.2200000007</v>
      </c>
      <c r="O30" s="15">
        <v>22604.99</v>
      </c>
    </row>
    <row r="31" spans="1:15" ht="11.25" customHeight="1" x14ac:dyDescent="0.2">
      <c r="A31" s="32" t="s">
        <v>25</v>
      </c>
      <c r="B31" s="17">
        <v>127791227.91</v>
      </c>
      <c r="C31" s="36">
        <v>160844331.24000004</v>
      </c>
      <c r="D31" s="18">
        <v>66587979.859999992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f t="shared" si="4"/>
        <v>355223539.01000005</v>
      </c>
      <c r="O31" s="17">
        <v>0</v>
      </c>
    </row>
    <row r="32" spans="1:15" ht="11.25" customHeight="1" x14ac:dyDescent="0.2">
      <c r="A32" s="33" t="s">
        <v>26</v>
      </c>
      <c r="B32" s="21">
        <f t="shared" ref="B32:O32" si="6">B18-B27</f>
        <v>181611621.34</v>
      </c>
      <c r="C32" s="21">
        <f t="shared" si="6"/>
        <v>123404319.06999999</v>
      </c>
      <c r="D32" s="21">
        <f t="shared" si="6"/>
        <v>226229176.00999993</v>
      </c>
      <c r="E32" s="21">
        <f t="shared" si="6"/>
        <v>289971682.16000003</v>
      </c>
      <c r="F32" s="21">
        <f t="shared" si="6"/>
        <v>414765894.60000002</v>
      </c>
      <c r="G32" s="21">
        <f t="shared" si="6"/>
        <v>292065305.30000001</v>
      </c>
      <c r="H32" s="21">
        <f t="shared" si="6"/>
        <v>288027124.43999994</v>
      </c>
      <c r="I32" s="21">
        <f t="shared" si="6"/>
        <v>290675358.60000008</v>
      </c>
      <c r="J32" s="21">
        <f t="shared" si="6"/>
        <v>285074591.09000003</v>
      </c>
      <c r="K32" s="21">
        <f t="shared" si="6"/>
        <v>286083224.52000004</v>
      </c>
      <c r="L32" s="21">
        <f t="shared" si="6"/>
        <v>438830413.73999995</v>
      </c>
      <c r="M32" s="21">
        <f t="shared" si="6"/>
        <v>277300001.66999996</v>
      </c>
      <c r="N32" s="21">
        <f t="shared" si="6"/>
        <v>3394038712.5400004</v>
      </c>
      <c r="O32" s="21">
        <f t="shared" si="6"/>
        <v>4034983.04</v>
      </c>
    </row>
    <row r="33" spans="1:15" ht="11.25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/>
    </row>
    <row r="34" spans="1:15" ht="11.25" customHeight="1" x14ac:dyDescent="0.2">
      <c r="A34" s="115" t="s">
        <v>27</v>
      </c>
      <c r="B34" s="116"/>
      <c r="C34" s="116"/>
      <c r="D34" s="116"/>
      <c r="E34" s="116"/>
      <c r="F34" s="115" t="s">
        <v>28</v>
      </c>
      <c r="G34" s="116"/>
      <c r="H34" s="116"/>
      <c r="I34" s="116"/>
      <c r="J34" s="116"/>
      <c r="K34" s="116"/>
      <c r="L34" s="116"/>
      <c r="M34" s="115" t="s">
        <v>37</v>
      </c>
      <c r="N34" s="116"/>
      <c r="O34" s="117"/>
    </row>
    <row r="35" spans="1:15" ht="11.25" customHeight="1" x14ac:dyDescent="0.2">
      <c r="A35" s="57" t="s">
        <v>29</v>
      </c>
      <c r="B35" s="56"/>
      <c r="C35" s="56"/>
      <c r="D35" s="56"/>
      <c r="E35" s="56"/>
      <c r="F35" s="55"/>
      <c r="G35" s="56"/>
      <c r="H35" s="19"/>
      <c r="I35" s="19"/>
      <c r="J35" s="19"/>
      <c r="K35" s="19"/>
      <c r="L35" s="81">
        <v>651943266000</v>
      </c>
      <c r="M35" s="106"/>
      <c r="N35" s="107"/>
      <c r="O35" s="108"/>
    </row>
    <row r="36" spans="1:15" ht="12.75" x14ac:dyDescent="0.2">
      <c r="A36" s="34" t="s">
        <v>38</v>
      </c>
      <c r="B36" s="61"/>
      <c r="C36" s="61"/>
      <c r="D36" s="61"/>
      <c r="E36" s="61"/>
      <c r="F36" s="60"/>
      <c r="G36" s="61"/>
      <c r="H36" s="5"/>
      <c r="I36" s="5"/>
      <c r="J36" s="5"/>
      <c r="K36" s="5"/>
      <c r="L36" s="80">
        <f>N32+O32</f>
        <v>3398073695.5800004</v>
      </c>
      <c r="M36" s="97">
        <f>L36/L35</f>
        <v>5.2122230150928508E-3</v>
      </c>
      <c r="N36" s="98"/>
      <c r="O36" s="99"/>
    </row>
    <row r="37" spans="1:15" ht="11.25" customHeight="1" x14ac:dyDescent="0.2">
      <c r="A37" s="109" t="s">
        <v>39</v>
      </c>
      <c r="B37" s="110"/>
      <c r="C37" s="110"/>
      <c r="D37" s="110"/>
      <c r="E37" s="111"/>
      <c r="F37" s="57"/>
      <c r="G37" s="58"/>
      <c r="H37" s="58"/>
      <c r="I37" s="58"/>
      <c r="J37" s="58"/>
      <c r="K37" s="58"/>
      <c r="L37" s="20">
        <f>M37*L35</f>
        <v>5606712087.6000004</v>
      </c>
      <c r="M37" s="100">
        <v>8.6E-3</v>
      </c>
      <c r="N37" s="101"/>
      <c r="O37" s="102"/>
    </row>
    <row r="38" spans="1:15" ht="11.25" customHeight="1" x14ac:dyDescent="0.2">
      <c r="A38" s="57" t="s">
        <v>40</v>
      </c>
      <c r="B38" s="58"/>
      <c r="C38" s="58"/>
      <c r="D38" s="58"/>
      <c r="E38" s="58"/>
      <c r="F38" s="57"/>
      <c r="G38" s="58"/>
      <c r="H38" s="58"/>
      <c r="I38" s="58"/>
      <c r="J38" s="58"/>
      <c r="K38" s="58"/>
      <c r="L38" s="20">
        <f>M38*L35</f>
        <v>5326376483.2200003</v>
      </c>
      <c r="M38" s="103">
        <f>M37*0.95</f>
        <v>8.1700000000000002E-3</v>
      </c>
      <c r="N38" s="104"/>
      <c r="O38" s="105"/>
    </row>
    <row r="39" spans="1:15" ht="11.25" customHeight="1" x14ac:dyDescent="0.2">
      <c r="A39" s="57" t="s">
        <v>41</v>
      </c>
      <c r="B39" s="58"/>
      <c r="C39" s="58"/>
      <c r="D39" s="58"/>
      <c r="E39" s="58"/>
      <c r="F39" s="57"/>
      <c r="G39" s="58"/>
      <c r="H39" s="58"/>
      <c r="I39" s="58"/>
      <c r="J39" s="58"/>
      <c r="K39" s="58"/>
      <c r="L39" s="20">
        <f>M39*L35</f>
        <v>5046040878.8400002</v>
      </c>
      <c r="M39" s="103">
        <f>M37*0.9</f>
        <v>7.7400000000000004E-3</v>
      </c>
      <c r="N39" s="104"/>
      <c r="O39" s="105"/>
    </row>
    <row r="40" spans="1:15" ht="11.25" customHeight="1" x14ac:dyDescent="0.2">
      <c r="A40" s="6" t="s">
        <v>106</v>
      </c>
      <c r="B40" s="6"/>
      <c r="C40" s="6"/>
      <c r="D40" s="6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2.5" customHeight="1" x14ac:dyDescent="0.2">
      <c r="A41" s="96" t="s">
        <v>30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</row>
    <row r="42" spans="1:15" ht="11.25" customHeight="1" x14ac:dyDescent="0.2">
      <c r="A42" s="96" t="s">
        <v>31</v>
      </c>
      <c r="B42" s="96"/>
      <c r="C42" s="96"/>
      <c r="D42" s="96"/>
      <c r="E42" s="96"/>
      <c r="F42" s="96"/>
      <c r="G42" s="96"/>
      <c r="H42" s="4"/>
      <c r="I42" s="4"/>
      <c r="J42" s="4"/>
      <c r="K42" s="4"/>
      <c r="L42" s="4"/>
      <c r="M42" s="4"/>
      <c r="N42" s="4"/>
      <c r="O42" s="4"/>
    </row>
    <row r="45" spans="1:15" ht="11.25" customHeight="1" x14ac:dyDescent="0.2">
      <c r="A45" s="82" t="s">
        <v>107</v>
      </c>
      <c r="B45" s="83"/>
      <c r="C45" s="83"/>
    </row>
    <row r="46" spans="1:15" ht="11.25" customHeight="1" x14ac:dyDescent="0.2">
      <c r="A46" s="82" t="s">
        <v>108</v>
      </c>
      <c r="B46" s="83"/>
      <c r="C46" s="83"/>
    </row>
    <row r="47" spans="1:15" ht="11.25" customHeight="1" x14ac:dyDescent="0.2">
      <c r="A47" s="84"/>
      <c r="B47" s="83"/>
      <c r="C47" s="83"/>
    </row>
    <row r="48" spans="1:15" ht="11.25" customHeight="1" x14ac:dyDescent="0.2">
      <c r="A48" s="84"/>
      <c r="B48" s="83"/>
      <c r="C48" s="83"/>
    </row>
    <row r="49" spans="1:3" ht="11.25" customHeight="1" x14ac:dyDescent="0.2">
      <c r="A49" s="84"/>
      <c r="B49" s="83"/>
      <c r="C49" s="83"/>
    </row>
    <row r="50" spans="1:3" ht="11.25" customHeight="1" x14ac:dyDescent="0.2">
      <c r="A50" s="84"/>
      <c r="B50" s="83"/>
      <c r="C50" s="83"/>
    </row>
    <row r="51" spans="1:3" ht="11.25" customHeight="1" x14ac:dyDescent="0.2">
      <c r="A51" s="84" t="s">
        <v>109</v>
      </c>
      <c r="B51" s="83"/>
      <c r="C51" s="83"/>
    </row>
    <row r="52" spans="1:3" ht="11.25" customHeight="1" x14ac:dyDescent="0.2">
      <c r="A52" s="85" t="s">
        <v>110</v>
      </c>
      <c r="B52" s="83"/>
      <c r="C52" s="83"/>
    </row>
  </sheetData>
  <mergeCells count="32">
    <mergeCell ref="A8:O8"/>
    <mergeCell ref="A3:O3"/>
    <mergeCell ref="A4:O4"/>
    <mergeCell ref="A5:O5"/>
    <mergeCell ref="A6:O6"/>
    <mergeCell ref="A7:O7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35:O35"/>
    <mergeCell ref="A37:E37"/>
    <mergeCell ref="A41:O41"/>
    <mergeCell ref="M14:M17"/>
    <mergeCell ref="A34:E34"/>
    <mergeCell ref="F34:L34"/>
    <mergeCell ref="M34:O34"/>
    <mergeCell ref="A42:G42"/>
    <mergeCell ref="M36:O36"/>
    <mergeCell ref="M37:O37"/>
    <mergeCell ref="M38:O38"/>
    <mergeCell ref="M39:O39"/>
  </mergeCells>
  <pageMargins left="0.511811024" right="0.511811024" top="0.78740157499999996" bottom="0.78740157499999996" header="0.31496062000000002" footer="0.31496062000000002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showGridLines="0" topLeftCell="A15" zoomScaleNormal="100" workbookViewId="0">
      <selection activeCell="B25" sqref="B25"/>
    </sheetView>
  </sheetViews>
  <sheetFormatPr defaultColWidth="9.140625" defaultRowHeight="11.25" customHeight="1" x14ac:dyDescent="0.2"/>
  <cols>
    <col min="1" max="1" width="56.5703125" style="4" customWidth="1"/>
    <col min="2" max="2" width="16.5703125" style="4" customWidth="1"/>
    <col min="3" max="5" width="12.7109375" style="4" customWidth="1"/>
    <col min="6" max="6" width="13.85546875" style="4" customWidth="1"/>
    <col min="7" max="7" width="19.7109375" style="4" customWidth="1"/>
    <col min="8" max="8" width="14.7109375" style="4" customWidth="1"/>
    <col min="9" max="10" width="16.5703125" style="4" customWidth="1"/>
    <col min="11" max="16384" width="9.140625" style="4"/>
  </cols>
  <sheetData>
    <row r="1" spans="1:15" ht="15.75" x14ac:dyDescent="0.25">
      <c r="A1" s="133" t="s">
        <v>63</v>
      </c>
      <c r="B1" s="133"/>
      <c r="C1" s="133"/>
      <c r="D1" s="133"/>
      <c r="E1" s="133"/>
      <c r="F1" s="133"/>
      <c r="G1" s="133"/>
    </row>
    <row r="2" spans="1:15" ht="11.25" customHeight="1" x14ac:dyDescent="0.2">
      <c r="A2" s="130"/>
      <c r="B2" s="130"/>
      <c r="C2" s="130"/>
      <c r="D2" s="130"/>
      <c r="E2" s="130"/>
      <c r="F2" s="130"/>
      <c r="G2" s="130"/>
    </row>
    <row r="3" spans="1:15" ht="11.25" customHeight="1" x14ac:dyDescent="0.2">
      <c r="A3" s="131" t="s">
        <v>93</v>
      </c>
      <c r="B3" s="131"/>
      <c r="C3" s="131"/>
      <c r="D3" s="131"/>
      <c r="E3" s="131"/>
      <c r="F3" s="131"/>
      <c r="G3" s="131"/>
      <c r="H3" s="131"/>
      <c r="I3" s="131"/>
      <c r="J3" s="131"/>
      <c r="K3" s="71"/>
      <c r="L3" s="71"/>
      <c r="M3" s="134"/>
      <c r="N3" s="134"/>
      <c r="O3" s="134"/>
    </row>
    <row r="4" spans="1:15" ht="11.25" customHeight="1" x14ac:dyDescent="0.2">
      <c r="A4" s="131" t="s">
        <v>94</v>
      </c>
      <c r="B4" s="131"/>
      <c r="C4" s="131"/>
      <c r="D4" s="131"/>
      <c r="E4" s="131"/>
      <c r="F4" s="131"/>
      <c r="G4" s="131"/>
      <c r="H4" s="131"/>
      <c r="I4" s="131"/>
      <c r="J4" s="131"/>
      <c r="K4" s="71"/>
      <c r="L4" s="71"/>
      <c r="M4" s="131"/>
      <c r="N4" s="131"/>
      <c r="O4" s="131"/>
    </row>
    <row r="5" spans="1:15" ht="11.25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5" ht="11.25" customHeight="1" x14ac:dyDescent="0.2">
      <c r="A6" s="132" t="s">
        <v>42</v>
      </c>
      <c r="B6" s="132"/>
      <c r="C6" s="132"/>
      <c r="D6" s="132"/>
      <c r="E6" s="132"/>
      <c r="F6" s="132"/>
      <c r="G6" s="132"/>
    </row>
    <row r="7" spans="1:15" ht="11.25" customHeight="1" x14ac:dyDescent="0.2">
      <c r="A7" s="130" t="s">
        <v>2</v>
      </c>
      <c r="B7" s="130"/>
      <c r="C7" s="130"/>
      <c r="D7" s="130"/>
      <c r="E7" s="130"/>
      <c r="F7" s="130"/>
      <c r="G7" s="130"/>
    </row>
    <row r="8" spans="1:15" ht="11.25" customHeight="1" x14ac:dyDescent="0.2">
      <c r="A8" s="130" t="s">
        <v>95</v>
      </c>
      <c r="B8" s="130"/>
      <c r="C8" s="130"/>
      <c r="D8" s="130"/>
      <c r="E8" s="130"/>
      <c r="F8" s="130"/>
      <c r="G8" s="130"/>
      <c r="H8" s="130"/>
      <c r="I8" s="130"/>
      <c r="J8" s="130"/>
      <c r="K8" s="70"/>
      <c r="L8" s="70"/>
      <c r="M8" s="70"/>
      <c r="N8" s="70"/>
      <c r="O8" s="70"/>
    </row>
    <row r="9" spans="1:15" ht="11.25" customHeight="1" x14ac:dyDescent="0.2">
      <c r="A9" s="135"/>
      <c r="B9" s="135"/>
      <c r="C9" s="135"/>
      <c r="D9" s="135"/>
      <c r="E9" s="135"/>
      <c r="F9" s="135"/>
      <c r="G9" s="135"/>
    </row>
    <row r="10" spans="1:15" ht="11.25" customHeight="1" x14ac:dyDescent="0.2">
      <c r="A10" s="136" t="s">
        <v>43</v>
      </c>
      <c r="B10" s="136"/>
      <c r="C10" s="130"/>
      <c r="D10" s="64"/>
      <c r="E10" s="64"/>
      <c r="F10" s="64"/>
      <c r="I10" s="37"/>
      <c r="J10" s="37">
        <v>1</v>
      </c>
    </row>
    <row r="11" spans="1:15" ht="15" customHeight="1" x14ac:dyDescent="0.2">
      <c r="A11" s="137" t="s">
        <v>44</v>
      </c>
      <c r="B11" s="139" t="s">
        <v>45</v>
      </c>
      <c r="C11" s="141" t="s">
        <v>46</v>
      </c>
      <c r="D11" s="142"/>
      <c r="E11" s="142"/>
      <c r="F11" s="143"/>
      <c r="G11" s="144" t="s">
        <v>62</v>
      </c>
      <c r="H11" s="146" t="s">
        <v>47</v>
      </c>
      <c r="I11" s="146" t="s">
        <v>48</v>
      </c>
      <c r="J11" s="139" t="s">
        <v>49</v>
      </c>
    </row>
    <row r="12" spans="1:15" ht="24.95" customHeight="1" x14ac:dyDescent="0.2">
      <c r="A12" s="138"/>
      <c r="B12" s="140"/>
      <c r="C12" s="148" t="s">
        <v>50</v>
      </c>
      <c r="D12" s="148"/>
      <c r="E12" s="139" t="s">
        <v>51</v>
      </c>
      <c r="F12" s="139" t="s">
        <v>52</v>
      </c>
      <c r="G12" s="145"/>
      <c r="H12" s="147"/>
      <c r="I12" s="147"/>
      <c r="J12" s="140"/>
    </row>
    <row r="13" spans="1:15" ht="49.5" customHeight="1" x14ac:dyDescent="0.2">
      <c r="A13" s="138"/>
      <c r="B13" s="140"/>
      <c r="C13" s="65" t="s">
        <v>53</v>
      </c>
      <c r="D13" s="65" t="s">
        <v>54</v>
      </c>
      <c r="E13" s="140"/>
      <c r="F13" s="140"/>
      <c r="G13" s="145"/>
      <c r="H13" s="147"/>
      <c r="I13" s="147"/>
      <c r="J13" s="140"/>
    </row>
    <row r="14" spans="1:15" ht="15.75" customHeight="1" x14ac:dyDescent="0.2">
      <c r="A14" s="138"/>
      <c r="B14" s="66" t="s">
        <v>14</v>
      </c>
      <c r="C14" s="68" t="s">
        <v>15</v>
      </c>
      <c r="D14" s="68" t="s">
        <v>55</v>
      </c>
      <c r="E14" s="9" t="s">
        <v>56</v>
      </c>
      <c r="F14" s="40" t="s">
        <v>57</v>
      </c>
      <c r="G14" s="8" t="s">
        <v>64</v>
      </c>
      <c r="H14" s="9" t="s">
        <v>65</v>
      </c>
      <c r="I14" s="69"/>
      <c r="J14" s="68" t="s">
        <v>66</v>
      </c>
    </row>
    <row r="15" spans="1:15" ht="11.25" customHeight="1" x14ac:dyDescent="0.2">
      <c r="A15" s="52" t="s">
        <v>58</v>
      </c>
      <c r="B15" s="41">
        <f>SUM(B16:B17)</f>
        <v>353300029.46999997</v>
      </c>
      <c r="C15" s="41">
        <f t="shared" ref="C15:J15" si="0">SUM(C16:C17)</f>
        <v>6215170.1600000001</v>
      </c>
      <c r="D15" s="41">
        <f t="shared" si="0"/>
        <v>2076478.65</v>
      </c>
      <c r="E15" s="41">
        <f t="shared" si="0"/>
        <v>11274443.65</v>
      </c>
      <c r="F15" s="41">
        <f t="shared" si="0"/>
        <v>6973262.01000001</v>
      </c>
      <c r="G15" s="41">
        <f t="shared" si="0"/>
        <v>326760674.99999994</v>
      </c>
      <c r="H15" s="41">
        <f t="shared" si="0"/>
        <v>113333238.29000001</v>
      </c>
      <c r="I15" s="95">
        <f t="shared" si="0"/>
        <v>0</v>
      </c>
      <c r="J15" s="41">
        <f t="shared" si="0"/>
        <v>213427436.70999992</v>
      </c>
    </row>
    <row r="16" spans="1:15" ht="11.25" customHeight="1" x14ac:dyDescent="0.2">
      <c r="A16" s="53" t="s">
        <v>96</v>
      </c>
      <c r="B16" s="78">
        <v>353300029.46999997</v>
      </c>
      <c r="C16" s="78">
        <v>6215170.1600000001</v>
      </c>
      <c r="D16" s="78">
        <v>2076478.65</v>
      </c>
      <c r="E16" s="78">
        <v>11274443.65</v>
      </c>
      <c r="F16" s="78">
        <v>6973262.01000001</v>
      </c>
      <c r="G16" s="79">
        <f>B16-(C16+D16+E16+F16)</f>
        <v>326760674.99999994</v>
      </c>
      <c r="H16" s="42">
        <v>113333238.29000001</v>
      </c>
      <c r="I16" s="86">
        <v>0</v>
      </c>
      <c r="J16" s="42">
        <f>G16-H16</f>
        <v>213427436.70999992</v>
      </c>
    </row>
    <row r="17" spans="1:10" ht="11.25" customHeight="1" x14ac:dyDescent="0.2">
      <c r="A17" s="54" t="s">
        <v>97</v>
      </c>
      <c r="B17" s="86">
        <v>0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43" t="s">
        <v>111</v>
      </c>
    </row>
    <row r="18" spans="1:10" ht="11.25" customHeight="1" x14ac:dyDescent="0.2">
      <c r="A18" s="44" t="s">
        <v>59</v>
      </c>
      <c r="B18" s="72">
        <f>SUM(B19:B26)</f>
        <v>167483853.89000002</v>
      </c>
      <c r="C18" s="72">
        <f t="shared" ref="C18:J18" si="1">SUM(C19:C26)</f>
        <v>20693.45</v>
      </c>
      <c r="D18" s="72">
        <f t="shared" si="1"/>
        <v>27151.84</v>
      </c>
      <c r="E18" s="72">
        <f t="shared" si="1"/>
        <v>0</v>
      </c>
      <c r="F18" s="72">
        <f t="shared" si="1"/>
        <v>4948468.24</v>
      </c>
      <c r="G18" s="72">
        <f t="shared" si="1"/>
        <v>162487540.36000004</v>
      </c>
      <c r="H18" s="72">
        <f t="shared" si="1"/>
        <v>8312219.2400000002</v>
      </c>
      <c r="I18" s="72">
        <f t="shared" si="1"/>
        <v>0</v>
      </c>
      <c r="J18" s="72">
        <f t="shared" si="1"/>
        <v>154175321.12000003</v>
      </c>
    </row>
    <row r="19" spans="1:10" ht="11.25" customHeight="1" x14ac:dyDescent="0.2">
      <c r="A19" s="54" t="s">
        <v>98</v>
      </c>
      <c r="B19" s="76">
        <v>143406284.03999999</v>
      </c>
      <c r="C19" s="86">
        <v>20693.45</v>
      </c>
      <c r="D19" s="86">
        <v>0</v>
      </c>
      <c r="E19" s="86">
        <v>0</v>
      </c>
      <c r="F19" s="86">
        <v>0</v>
      </c>
      <c r="G19" s="77">
        <f>B19-(C19+D19+E19+F19)</f>
        <v>143385590.59</v>
      </c>
      <c r="H19" s="74">
        <v>1704697.38</v>
      </c>
      <c r="I19" s="75">
        <v>0</v>
      </c>
      <c r="J19" s="74">
        <f t="shared" ref="J19:J26" si="2">G19-H19</f>
        <v>141680893.21000001</v>
      </c>
    </row>
    <row r="20" spans="1:10" ht="11.25" customHeight="1" x14ac:dyDescent="0.2">
      <c r="A20" s="54" t="s">
        <v>99</v>
      </c>
      <c r="B20" s="76">
        <v>11774206.9</v>
      </c>
      <c r="C20" s="86">
        <v>0</v>
      </c>
      <c r="D20" s="86">
        <v>27151.84</v>
      </c>
      <c r="E20" s="86">
        <v>0</v>
      </c>
      <c r="F20" s="86">
        <v>0</v>
      </c>
      <c r="G20" s="77">
        <f>B20-(C20+D20+E20+F20)</f>
        <v>11747055.060000001</v>
      </c>
      <c r="H20" s="74">
        <v>6607521.8600000003</v>
      </c>
      <c r="I20" s="75">
        <v>0</v>
      </c>
      <c r="J20" s="74">
        <f t="shared" si="2"/>
        <v>5139533.2</v>
      </c>
    </row>
    <row r="21" spans="1:10" ht="11.25" customHeight="1" x14ac:dyDescent="0.2">
      <c r="A21" s="54" t="s">
        <v>100</v>
      </c>
      <c r="B21" s="76">
        <v>3402998.71</v>
      </c>
      <c r="C21" s="86">
        <v>0</v>
      </c>
      <c r="D21" s="86">
        <v>0</v>
      </c>
      <c r="E21" s="86">
        <v>0</v>
      </c>
      <c r="F21" s="86">
        <v>0</v>
      </c>
      <c r="G21" s="77">
        <f t="shared" ref="G21:G26" si="3">B21-(C21+D21+E21+F21)</f>
        <v>3402998.71</v>
      </c>
      <c r="H21" s="74">
        <v>0</v>
      </c>
      <c r="I21" s="75">
        <v>0</v>
      </c>
      <c r="J21" s="74">
        <f t="shared" si="2"/>
        <v>3402998.71</v>
      </c>
    </row>
    <row r="22" spans="1:10" ht="11.25" customHeight="1" x14ac:dyDescent="0.2">
      <c r="A22" s="45" t="s">
        <v>101</v>
      </c>
      <c r="B22" s="76">
        <v>1000000.05</v>
      </c>
      <c r="C22" s="86">
        <v>0</v>
      </c>
      <c r="D22" s="86">
        <v>0</v>
      </c>
      <c r="E22" s="86">
        <v>0</v>
      </c>
      <c r="F22" s="86">
        <v>24114.560000000001</v>
      </c>
      <c r="G22" s="77">
        <f t="shared" si="3"/>
        <v>975885.49</v>
      </c>
      <c r="H22" s="74">
        <v>0</v>
      </c>
      <c r="I22" s="75">
        <v>0</v>
      </c>
      <c r="J22" s="74">
        <f t="shared" si="2"/>
        <v>975885.49</v>
      </c>
    </row>
    <row r="23" spans="1:10" ht="11.25" customHeight="1" x14ac:dyDescent="0.2">
      <c r="A23" s="54" t="s">
        <v>102</v>
      </c>
      <c r="B23" s="76">
        <v>1811270</v>
      </c>
      <c r="C23" s="86">
        <v>0</v>
      </c>
      <c r="D23" s="86">
        <v>0</v>
      </c>
      <c r="E23" s="86">
        <v>0</v>
      </c>
      <c r="F23" s="86">
        <v>0</v>
      </c>
      <c r="G23" s="77">
        <f t="shared" si="3"/>
        <v>1811270</v>
      </c>
      <c r="H23" s="74">
        <v>0</v>
      </c>
      <c r="I23" s="75">
        <v>0</v>
      </c>
      <c r="J23" s="74">
        <f t="shared" si="2"/>
        <v>1811270</v>
      </c>
    </row>
    <row r="24" spans="1:10" ht="11.25" customHeight="1" x14ac:dyDescent="0.2">
      <c r="A24" s="45" t="s">
        <v>103</v>
      </c>
      <c r="B24" s="76">
        <v>1001550.5</v>
      </c>
      <c r="C24" s="86">
        <v>0</v>
      </c>
      <c r="D24" s="86">
        <v>0</v>
      </c>
      <c r="E24" s="86">
        <v>0</v>
      </c>
      <c r="F24" s="86">
        <v>30014.2</v>
      </c>
      <c r="G24" s="77">
        <f t="shared" si="3"/>
        <v>971536.3</v>
      </c>
      <c r="H24" s="74">
        <v>0</v>
      </c>
      <c r="I24" s="75">
        <v>0</v>
      </c>
      <c r="J24" s="74">
        <f t="shared" si="2"/>
        <v>971536.3</v>
      </c>
    </row>
    <row r="25" spans="1:10" ht="11.25" customHeight="1" x14ac:dyDescent="0.2">
      <c r="A25" s="45" t="s">
        <v>105</v>
      </c>
      <c r="B25" s="76">
        <v>193204.21</v>
      </c>
      <c r="C25" s="86">
        <v>0</v>
      </c>
      <c r="D25" s="86">
        <v>0</v>
      </c>
      <c r="E25" s="86">
        <v>0</v>
      </c>
      <c r="F25" s="86">
        <v>0</v>
      </c>
      <c r="G25" s="77">
        <f t="shared" si="3"/>
        <v>193204.21</v>
      </c>
      <c r="H25" s="74">
        <v>0</v>
      </c>
      <c r="I25" s="75">
        <v>0</v>
      </c>
      <c r="J25" s="74">
        <f t="shared" si="2"/>
        <v>193204.21</v>
      </c>
    </row>
    <row r="26" spans="1:10" ht="11.25" customHeight="1" x14ac:dyDescent="0.2">
      <c r="A26" s="46" t="s">
        <v>104</v>
      </c>
      <c r="B26" s="76">
        <v>4894339.4800000004</v>
      </c>
      <c r="C26" s="86">
        <v>0</v>
      </c>
      <c r="D26" s="86">
        <v>0</v>
      </c>
      <c r="E26" s="86">
        <v>0</v>
      </c>
      <c r="F26" s="86">
        <v>4894339.4800000004</v>
      </c>
      <c r="G26" s="77">
        <f t="shared" si="3"/>
        <v>0</v>
      </c>
      <c r="H26" s="74">
        <v>0</v>
      </c>
      <c r="I26" s="75">
        <v>0</v>
      </c>
      <c r="J26" s="74">
        <f t="shared" si="2"/>
        <v>0</v>
      </c>
    </row>
    <row r="27" spans="1:10" s="3" customFormat="1" ht="11.25" customHeight="1" x14ac:dyDescent="0.15">
      <c r="A27" s="47" t="s">
        <v>60</v>
      </c>
      <c r="B27" s="73">
        <f>B15+B18</f>
        <v>520783883.36000001</v>
      </c>
      <c r="C27" s="73">
        <f t="shared" ref="C27:J27" si="4">C15+C18</f>
        <v>6235863.6100000003</v>
      </c>
      <c r="D27" s="73">
        <f t="shared" si="4"/>
        <v>2103630.4899999998</v>
      </c>
      <c r="E27" s="73">
        <f t="shared" si="4"/>
        <v>11274443.65</v>
      </c>
      <c r="F27" s="73">
        <f t="shared" si="4"/>
        <v>11921730.250000011</v>
      </c>
      <c r="G27" s="73">
        <f t="shared" si="4"/>
        <v>489248215.36000001</v>
      </c>
      <c r="H27" s="73">
        <f t="shared" si="4"/>
        <v>121645457.53</v>
      </c>
      <c r="I27" s="73">
        <f t="shared" si="4"/>
        <v>0</v>
      </c>
      <c r="J27" s="73">
        <f t="shared" si="4"/>
        <v>367602757.82999992</v>
      </c>
    </row>
    <row r="28" spans="1:10" ht="11.25" customHeight="1" x14ac:dyDescent="0.2">
      <c r="A28" s="6" t="s">
        <v>106</v>
      </c>
      <c r="D28" s="64"/>
      <c r="E28" s="64"/>
      <c r="F28" s="64"/>
      <c r="G28" s="64"/>
    </row>
    <row r="29" spans="1:10" ht="11.25" customHeight="1" x14ac:dyDescent="0.2">
      <c r="A29" s="130" t="s">
        <v>31</v>
      </c>
      <c r="B29" s="130"/>
      <c r="C29" s="130"/>
      <c r="D29" s="64"/>
      <c r="E29" s="64"/>
      <c r="F29" s="64"/>
      <c r="G29" s="64"/>
    </row>
    <row r="30" spans="1:10" ht="11.25" customHeight="1" x14ac:dyDescent="0.2">
      <c r="A30" s="4" t="s">
        <v>61</v>
      </c>
    </row>
    <row r="31" spans="1:10" ht="11.25" customHeight="1" x14ac:dyDescent="0.2">
      <c r="A31" s="48"/>
      <c r="B31" s="49"/>
      <c r="C31" s="48"/>
      <c r="D31" s="48"/>
      <c r="E31" s="48"/>
      <c r="F31" s="48"/>
    </row>
    <row r="32" spans="1:10" ht="11.25" customHeight="1" x14ac:dyDescent="0.2">
      <c r="A32" s="50"/>
      <c r="B32" s="51"/>
      <c r="C32" s="50"/>
      <c r="D32" s="50"/>
      <c r="E32" s="50"/>
      <c r="F32" s="50"/>
    </row>
    <row r="33" spans="1:3" ht="11.25" customHeight="1" x14ac:dyDescent="0.2">
      <c r="A33" s="50"/>
    </row>
    <row r="34" spans="1:3" ht="11.25" customHeight="1" x14ac:dyDescent="0.2">
      <c r="A34" s="50"/>
    </row>
    <row r="35" spans="1:3" ht="11.25" customHeight="1" x14ac:dyDescent="0.2">
      <c r="A35" s="82" t="s">
        <v>107</v>
      </c>
      <c r="B35" s="83"/>
      <c r="C35" s="83"/>
    </row>
    <row r="36" spans="1:3" ht="11.25" customHeight="1" x14ac:dyDescent="0.2">
      <c r="A36" s="82" t="s">
        <v>108</v>
      </c>
      <c r="B36" s="83"/>
      <c r="C36" s="83"/>
    </row>
    <row r="37" spans="1:3" ht="11.25" customHeight="1" x14ac:dyDescent="0.2">
      <c r="A37" s="84"/>
      <c r="B37" s="83"/>
      <c r="C37" s="83"/>
    </row>
    <row r="38" spans="1:3" ht="11.25" customHeight="1" x14ac:dyDescent="0.2">
      <c r="A38" s="84"/>
      <c r="B38" s="83"/>
      <c r="C38" s="83"/>
    </row>
    <row r="39" spans="1:3" ht="11.25" customHeight="1" x14ac:dyDescent="0.2">
      <c r="A39" s="84"/>
      <c r="B39" s="83"/>
      <c r="C39" s="83"/>
    </row>
    <row r="40" spans="1:3" ht="11.25" customHeight="1" x14ac:dyDescent="0.2">
      <c r="A40" s="84"/>
      <c r="B40" s="83"/>
      <c r="C40" s="83"/>
    </row>
    <row r="41" spans="1:3" ht="11.25" customHeight="1" x14ac:dyDescent="0.2">
      <c r="A41" s="84" t="s">
        <v>109</v>
      </c>
      <c r="B41" s="83"/>
      <c r="C41" s="83"/>
    </row>
    <row r="42" spans="1:3" ht="11.25" customHeight="1" x14ac:dyDescent="0.2">
      <c r="A42" s="85" t="s">
        <v>110</v>
      </c>
      <c r="B42" s="83"/>
      <c r="C42" s="83"/>
    </row>
    <row r="43" spans="1:3" ht="11.25" customHeight="1" x14ac:dyDescent="0.2">
      <c r="A43" s="83"/>
      <c r="B43" s="83"/>
      <c r="C43" s="83"/>
    </row>
  </sheetData>
  <mergeCells count="23">
    <mergeCell ref="A29:C29"/>
    <mergeCell ref="H11:H13"/>
    <mergeCell ref="I11:I13"/>
    <mergeCell ref="J11:J13"/>
    <mergeCell ref="C12:D12"/>
    <mergeCell ref="E12:E13"/>
    <mergeCell ref="F12:F13"/>
    <mergeCell ref="A10:C10"/>
    <mergeCell ref="A11:A14"/>
    <mergeCell ref="B11:B13"/>
    <mergeCell ref="C11:F11"/>
    <mergeCell ref="G11:G13"/>
    <mergeCell ref="A1:G1"/>
    <mergeCell ref="A2:G2"/>
    <mergeCell ref="A6:G6"/>
    <mergeCell ref="M3:O3"/>
    <mergeCell ref="A9:G9"/>
    <mergeCell ref="A3:J3"/>
    <mergeCell ref="M4:O4"/>
    <mergeCell ref="A8:J8"/>
    <mergeCell ref="A5:J5"/>
    <mergeCell ref="A4:J4"/>
    <mergeCell ref="A7:G7"/>
  </mergeCells>
  <pageMargins left="0.39370078740157483" right="0.39370078740157483" top="0.98425196850393704" bottom="0.98425196850393704" header="0" footer="0.19685039370078741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opLeftCell="A7" zoomScaleNormal="100" workbookViewId="0">
      <selection activeCell="D22" sqref="D22"/>
    </sheetView>
  </sheetViews>
  <sheetFormatPr defaultColWidth="9.140625" defaultRowHeight="12.75" x14ac:dyDescent="0.2"/>
  <cols>
    <col min="1" max="1" width="63.140625" style="7" bestFit="1" customWidth="1"/>
    <col min="2" max="2" width="32.5703125" style="7" customWidth="1"/>
    <col min="3" max="3" width="40.5703125" style="7" bestFit="1" customWidth="1"/>
    <col min="4" max="16384" width="9.140625" style="7"/>
  </cols>
  <sheetData>
    <row r="1" spans="1:15" ht="15.75" x14ac:dyDescent="0.25">
      <c r="A1" s="2" t="s">
        <v>80</v>
      </c>
      <c r="B1" s="4"/>
      <c r="C1" s="4"/>
    </row>
    <row r="2" spans="1:15" x14ac:dyDescent="0.2">
      <c r="A2" s="3"/>
      <c r="B2" s="4"/>
      <c r="C2" s="4"/>
    </row>
    <row r="3" spans="1:15" x14ac:dyDescent="0.2">
      <c r="A3" s="134" t="s">
        <v>93</v>
      </c>
      <c r="B3" s="134"/>
      <c r="C3" s="134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x14ac:dyDescent="0.2">
      <c r="A4" s="131" t="s">
        <v>94</v>
      </c>
      <c r="B4" s="131"/>
      <c r="C4" s="13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x14ac:dyDescent="0.2">
      <c r="A5" s="130" t="s">
        <v>0</v>
      </c>
      <c r="B5" s="130"/>
      <c r="C5" s="130"/>
    </row>
    <row r="6" spans="1:15" x14ac:dyDescent="0.2">
      <c r="A6" s="132" t="s">
        <v>67</v>
      </c>
      <c r="B6" s="132"/>
      <c r="C6" s="132"/>
    </row>
    <row r="7" spans="1:15" x14ac:dyDescent="0.2">
      <c r="A7" s="130" t="s">
        <v>2</v>
      </c>
      <c r="B7" s="130"/>
      <c r="C7" s="130"/>
    </row>
    <row r="8" spans="1:15" x14ac:dyDescent="0.2">
      <c r="A8" s="130" t="s">
        <v>95</v>
      </c>
      <c r="B8" s="130"/>
      <c r="C8" s="13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5" x14ac:dyDescent="0.2">
      <c r="A9" s="67"/>
      <c r="B9" s="67"/>
      <c r="C9" s="67"/>
    </row>
    <row r="10" spans="1:15" x14ac:dyDescent="0.2">
      <c r="A10" s="4" t="s">
        <v>68</v>
      </c>
      <c r="B10" s="4"/>
      <c r="C10" s="37">
        <v>1</v>
      </c>
    </row>
    <row r="11" spans="1:15" x14ac:dyDescent="0.2">
      <c r="A11" s="61" t="s">
        <v>69</v>
      </c>
      <c r="B11" s="115" t="s">
        <v>77</v>
      </c>
      <c r="C11" s="116"/>
    </row>
    <row r="12" spans="1:15" x14ac:dyDescent="0.2">
      <c r="A12" s="58" t="s">
        <v>78</v>
      </c>
      <c r="B12" s="155">
        <f>'Anexo 1 Pessoal União'!L35</f>
        <v>651943266000</v>
      </c>
      <c r="C12" s="156"/>
    </row>
    <row r="13" spans="1:15" x14ac:dyDescent="0.2">
      <c r="A13" s="4"/>
      <c r="B13" s="4"/>
      <c r="C13" s="37"/>
    </row>
    <row r="14" spans="1:15" x14ac:dyDescent="0.2">
      <c r="A14" s="62" t="s">
        <v>6</v>
      </c>
      <c r="B14" s="60" t="s">
        <v>28</v>
      </c>
      <c r="C14" s="60" t="s">
        <v>79</v>
      </c>
    </row>
    <row r="15" spans="1:15" x14ac:dyDescent="0.2">
      <c r="A15" s="38" t="s">
        <v>70</v>
      </c>
      <c r="B15" s="87">
        <f>'Anexo 1 Pessoal União'!L36</f>
        <v>3398073695.5800004</v>
      </c>
      <c r="C15" s="88">
        <f>B15/B12</f>
        <v>5.2122230150928508E-3</v>
      </c>
    </row>
    <row r="16" spans="1:15" x14ac:dyDescent="0.2">
      <c r="A16" s="38" t="s">
        <v>71</v>
      </c>
      <c r="B16" s="89">
        <f>'Anexo 1 Pessoal União'!L37</f>
        <v>5606712087.6000004</v>
      </c>
      <c r="C16" s="90">
        <v>8.6E-3</v>
      </c>
    </row>
    <row r="17" spans="1:3" x14ac:dyDescent="0.2">
      <c r="A17" s="38" t="s">
        <v>72</v>
      </c>
      <c r="B17" s="89">
        <f>'Anexo 1 Pessoal União'!L38</f>
        <v>5326376483.2200003</v>
      </c>
      <c r="C17" s="91">
        <f>C16*0.95</f>
        <v>8.1700000000000002E-3</v>
      </c>
    </row>
    <row r="18" spans="1:3" x14ac:dyDescent="0.2">
      <c r="A18" s="39" t="s">
        <v>73</v>
      </c>
      <c r="B18" s="92">
        <f>'Anexo 1 Pessoal União'!L39</f>
        <v>5046040878.8400002</v>
      </c>
      <c r="C18" s="93">
        <f>C16*0.9</f>
        <v>7.7400000000000004E-3</v>
      </c>
    </row>
    <row r="19" spans="1:3" x14ac:dyDescent="0.2">
      <c r="A19" s="4"/>
      <c r="B19" s="4"/>
      <c r="C19" s="4"/>
    </row>
    <row r="20" spans="1:3" ht="12.75" customHeight="1" x14ac:dyDescent="0.2">
      <c r="A20" s="149" t="s">
        <v>74</v>
      </c>
      <c r="B20" s="151" t="s">
        <v>47</v>
      </c>
      <c r="C20" s="153" t="s">
        <v>49</v>
      </c>
    </row>
    <row r="21" spans="1:3" ht="16.5" customHeight="1" x14ac:dyDescent="0.2">
      <c r="A21" s="150"/>
      <c r="B21" s="152"/>
      <c r="C21" s="154" t="s">
        <v>75</v>
      </c>
    </row>
    <row r="22" spans="1:3" x14ac:dyDescent="0.2">
      <c r="A22" s="59" t="s">
        <v>76</v>
      </c>
      <c r="B22" s="94">
        <f>'Anexo 5 - Disp. e RP Out Pod '!H27</f>
        <v>121645457.53</v>
      </c>
      <c r="C22" s="94">
        <f>'Anexo 5 - Disp. e RP Out Pod '!J27</f>
        <v>367602757.82999992</v>
      </c>
    </row>
    <row r="23" spans="1:3" x14ac:dyDescent="0.2">
      <c r="A23" s="6" t="s">
        <v>106</v>
      </c>
      <c r="B23" s="6"/>
      <c r="C23" s="6"/>
    </row>
    <row r="28" spans="1:3" x14ac:dyDescent="0.2">
      <c r="A28" s="82" t="s">
        <v>107</v>
      </c>
      <c r="B28" s="83"/>
    </row>
    <row r="29" spans="1:3" x14ac:dyDescent="0.2">
      <c r="A29" s="82" t="s">
        <v>108</v>
      </c>
      <c r="B29" s="83"/>
    </row>
    <row r="30" spans="1:3" x14ac:dyDescent="0.2">
      <c r="A30" s="84"/>
      <c r="B30" s="83"/>
    </row>
    <row r="31" spans="1:3" x14ac:dyDescent="0.2">
      <c r="A31" s="84"/>
      <c r="B31" s="83"/>
    </row>
    <row r="32" spans="1:3" x14ac:dyDescent="0.2">
      <c r="A32" s="84"/>
      <c r="B32" s="83"/>
    </row>
    <row r="33" spans="1:2" x14ac:dyDescent="0.2">
      <c r="A33" s="84"/>
      <c r="B33" s="83"/>
    </row>
    <row r="34" spans="1:2" x14ac:dyDescent="0.2">
      <c r="A34" s="84" t="s">
        <v>109</v>
      </c>
      <c r="B34" s="83"/>
    </row>
    <row r="35" spans="1:2" x14ac:dyDescent="0.2">
      <c r="A35" s="85" t="s">
        <v>110</v>
      </c>
      <c r="B35" s="83"/>
    </row>
  </sheetData>
  <mergeCells count="11">
    <mergeCell ref="B11:C11"/>
    <mergeCell ref="A20:A21"/>
    <mergeCell ref="B20:B21"/>
    <mergeCell ref="C20:C21"/>
    <mergeCell ref="A3:C3"/>
    <mergeCell ref="A4:C4"/>
    <mergeCell ref="A5:C5"/>
    <mergeCell ref="A6:C6"/>
    <mergeCell ref="A7:C7"/>
    <mergeCell ref="A8:C8"/>
    <mergeCell ref="B12:C12"/>
  </mergeCells>
  <pageMargins left="0.511811024" right="0.511811024" top="0.78740157499999996" bottom="0.78740157499999996" header="0.31496062000000002" footer="0.31496062000000002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2" ma:contentTypeDescription="Crie um novo documento." ma:contentTypeScope="" ma:versionID="c62f4917ff97fce17cee32404cae2b2e">
  <xsd:schema xmlns:xsd="http://www.w3.org/2001/XMLSchema" xmlns:xs="http://www.w3.org/2001/XMLSchema" xmlns:p="http://schemas.microsoft.com/office/2006/metadata/properties" xmlns:ns2="1ca401c1-359b-43fb-bc8b-6557217cd56d" targetNamespace="http://schemas.microsoft.com/office/2006/metadata/properties" ma:root="true" ma:fieldsID="71461d7650397199374c3463acd26ae7" ns2:_="">
    <xsd:import namespace="1ca401c1-359b-43fb-bc8b-6557217cd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4EFFDE-6351-4CAE-9E10-E6B4ACAAE58E}">
  <ds:schemaRefs>
    <ds:schemaRef ds:uri="http://purl.org/dc/terms/"/>
    <ds:schemaRef ds:uri="http://schemas.microsoft.com/office/infopath/2007/PartnerControls"/>
    <ds:schemaRef ds:uri="1ca401c1-359b-43fb-bc8b-6557217cd56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413AE6-56D1-4181-B264-E21760BCA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E0A833-90A8-45F7-B894-54B7AAA1B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Anexo 1 Pessoal União</vt:lpstr>
      <vt:lpstr>Anexo 5 - Disp. e RP Out Pod </vt:lpstr>
      <vt:lpstr>Anexo 6 - Simpl. Outros Poderes</vt:lpstr>
      <vt:lpstr>'Anexo 1 Pessoal União'!Area_de_impressao</vt:lpstr>
      <vt:lpstr>'Anexo 5 - Disp. e RP Out Pod '!Area_de_impressao</vt:lpstr>
      <vt:lpstr>'Anexo 5 - Disp. e RP Out Pod '!Print_Area</vt:lpstr>
    </vt:vector>
  </TitlesOfParts>
  <Manager/>
  <Company>Ministério da Fazenda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Luiz Henrique de Paiva Marques</cp:lastModifiedBy>
  <cp:revision/>
  <dcterms:created xsi:type="dcterms:W3CDTF">2001-09-06T15:18:59Z</dcterms:created>
  <dcterms:modified xsi:type="dcterms:W3CDTF">2021-01-29T11:53:47Z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</Properties>
</file>