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U:\CONTAB\Area_compartilhada\2019\Seconta\RGF\3º Quadrimestre\"/>
    </mc:Choice>
  </mc:AlternateContent>
  <bookViews>
    <workbookView xWindow="0" yWindow="0" windowWidth="24000" windowHeight="9735" tabRatio="544"/>
  </bookViews>
  <sheets>
    <sheet name="Anexo 1 Pessoal União" sheetId="62" r:id="rId1"/>
    <sheet name="Anexo 5 - Disp. e RP Out Pod " sheetId="72" r:id="rId2"/>
    <sheet name="Anexo 6 - Simpl. Outros Poderes" sheetId="70" r:id="rId3"/>
  </sheets>
  <definedNames>
    <definedName name="Ações" localSheetId="1">#REF!</definedName>
    <definedName name="Ações" localSheetId="2">#REF!</definedName>
    <definedName name="Ações">#REF!</definedName>
    <definedName name="_xlnm.Print_Area" localSheetId="2">'Anexo 6 - Simpl. Outros Poderes'!$A$1:$D$35</definedName>
    <definedName name="Cancela" localSheetId="1">#REF!,#REF!</definedName>
    <definedName name="Cancela" localSheetId="2">#REF!,#REF!</definedName>
    <definedName name="Cancela">#REF!,#REF!</definedName>
    <definedName name="ClassPrevAtu" localSheetId="1">#REF!</definedName>
    <definedName name="ClassPrevAtu" localSheetId="2">#REF!</definedName>
    <definedName name="ClassPrevAtu">#REF!</definedName>
    <definedName name="ClassPrevInicial" localSheetId="1">#REF!</definedName>
    <definedName name="ClassPrevInicial" localSheetId="2">#REF!</definedName>
    <definedName name="ClassPrevInicial">#REF!</definedName>
    <definedName name="ClassRecAnt" localSheetId="1">#REF!</definedName>
    <definedName name="ClassRecAnt" localSheetId="2">#REF!</definedName>
    <definedName name="ClassRecAnt">#REF!</definedName>
    <definedName name="ClassRecBim" localSheetId="1">#REF!</definedName>
    <definedName name="ClassRecBim">#REF!</definedName>
    <definedName name="ClassRecNoBim" localSheetId="1">#REF!</definedName>
    <definedName name="ClassRecNoBim">#REF!</definedName>
    <definedName name="CritEx" localSheetId="1">#REF!</definedName>
    <definedName name="CritEx">#REF!</definedName>
    <definedName name="DespAcao" localSheetId="1">#REF!</definedName>
    <definedName name="DespAcao">#REF!</definedName>
    <definedName name="DespElem" localSheetId="1">#REF!</definedName>
    <definedName name="DespElem">#REF!</definedName>
    <definedName name="doExeAnt" localSheetId="1">#REF!</definedName>
    <definedName name="doExeAnt">#REF!</definedName>
    <definedName name="doExercicio" localSheetId="1">#REF!</definedName>
    <definedName name="doExercicio">#REF!</definedName>
    <definedName name="DotacaoAtualizada" localSheetId="1">#REF!</definedName>
    <definedName name="DotacaoAtualizada">#REF!</definedName>
    <definedName name="DotacaoInicial" localSheetId="1">#REF!</definedName>
    <definedName name="DotacaoInicial">#REF!</definedName>
    <definedName name="dsfrw" localSheetId="1">#REF!,#REF!</definedName>
    <definedName name="dsfrw" localSheetId="2">#REF!,#REF!</definedName>
    <definedName name="dsfrw">#REF!,#REF!</definedName>
    <definedName name="Elementos" localSheetId="1">#REF!</definedName>
    <definedName name="Elementos" localSheetId="2">#REF!</definedName>
    <definedName name="Elementos">#REF!</definedName>
    <definedName name="fdsafs" localSheetId="1">#REF!,#REF!</definedName>
    <definedName name="fdsafs" localSheetId="2">#REF!,#REF!</definedName>
    <definedName name="fdsafs">#REF!,#REF!</definedName>
    <definedName name="fdsf" localSheetId="1">#REF!</definedName>
    <definedName name="fdsf" localSheetId="2">#REF!</definedName>
    <definedName name="fdsf">#REF!</definedName>
    <definedName name="fhksjd" localSheetId="1">#REF!,#REF!</definedName>
    <definedName name="fhksjd" localSheetId="2">#REF!,#REF!</definedName>
    <definedName name="fhksjd">#REF!,#REF!</definedName>
    <definedName name="fsdfs" localSheetId="1">#REF!</definedName>
    <definedName name="fsdfs" localSheetId="2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1">#REF!</definedName>
    <definedName name="LiqAteBimAnt" localSheetId="2">#REF!</definedName>
    <definedName name="LiqAteBimAnt">#REF!</definedName>
    <definedName name="LiqAteBimestre" localSheetId="1">#REF!</definedName>
    <definedName name="LiqAteBimestre" localSheetId="2">#REF!</definedName>
    <definedName name="LiqAteBimestre">#REF!</definedName>
    <definedName name="LiqNoBim" localSheetId="1">#REF!</definedName>
    <definedName name="LiqNoBim" localSheetId="2">#REF!</definedName>
    <definedName name="LiqNoBim">#REF!</definedName>
    <definedName name="Naturezas" localSheetId="1">#REF!</definedName>
    <definedName name="Naturezas">#REF!</definedName>
    <definedName name="nobo1" localSheetId="1">#REF!</definedName>
    <definedName name="nobo1">#REF!</definedName>
    <definedName name="Novo" localSheetId="1">#REF!</definedName>
    <definedName name="Novo">#REF!</definedName>
    <definedName name="Plan" localSheetId="1">#REF!</definedName>
    <definedName name="Plan">#REF!</definedName>
    <definedName name="Planilha" localSheetId="1">#REF!</definedName>
    <definedName name="Planilha">#REF!</definedName>
    <definedName name="Planilha_1" localSheetId="1">#REF!,#REF!</definedName>
    <definedName name="Planilha_1" localSheetId="2">#REF!,#REF!</definedName>
    <definedName name="Planilha_1">#REF!,#REF!</definedName>
    <definedName name="Planilha_1ÁreaTotal" localSheetId="0">#REF!,#REF!</definedName>
    <definedName name="Planilha_1ÁreaTotal" localSheetId="1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 localSheetId="1">#REF!,#REF!</definedName>
    <definedName name="Planilha_4TítCols">#REF!,#REF!</definedName>
    <definedName name="Planilha_Educação" localSheetId="1">#REF!,#REF!</definedName>
    <definedName name="Planilha_Educação">#REF!,#REF!</definedName>
    <definedName name="Planilha1" localSheetId="1">#REF!,#REF!</definedName>
    <definedName name="Planilha1">#REF!,#REF!</definedName>
    <definedName name="Planilhas" localSheetId="1">#REF!</definedName>
    <definedName name="Planilhas" localSheetId="2">#REF!</definedName>
    <definedName name="Planilhas">#REF!</definedName>
    <definedName name="PrevAtu" localSheetId="1">#REF!</definedName>
    <definedName name="PrevAtu" localSheetId="2">#REF!</definedName>
    <definedName name="PrevAtu">#REF!</definedName>
    <definedName name="PrevInicial" localSheetId="1">#REF!</definedName>
    <definedName name="PrevInicial">#REF!</definedName>
    <definedName name="Print_Area" localSheetId="1">'Anexo 5 - Disp. e RP Out Pod '!$A$1:$J$42</definedName>
    <definedName name="Print_Area" localSheetId="2">'Anexo 6 - Simpl. Outros Poderes'!$A$1:$E$35</definedName>
    <definedName name="RecAnt" localSheetId="1">#REF!</definedName>
    <definedName name="RecAnt">#REF!</definedName>
    <definedName name="RecBim" localSheetId="1">#REF!</definedName>
    <definedName name="RecBim">#REF!</definedName>
    <definedName name="RecNBim" localSheetId="1">#REF!</definedName>
    <definedName name="RecNBim">#REF!</definedName>
    <definedName name="RecNoBim" localSheetId="1">#REF!</definedName>
    <definedName name="RecNoBim">#REF!</definedName>
    <definedName name="rgps" localSheetId="1">#REF!</definedName>
    <definedName name="rgps">#REF!</definedName>
    <definedName name="RGPS1" localSheetId="1">#REF!</definedName>
    <definedName name="RGPS1">#REF!</definedName>
    <definedName name="RGPS2" localSheetId="1">#REF!,#REF!</definedName>
    <definedName name="RGPS2" localSheetId="2">#REF!,#REF!</definedName>
    <definedName name="RGPS2">#REF!,#REF!</definedName>
    <definedName name="xxx" localSheetId="1">#REF!,#REF!</definedName>
    <definedName name="xxx">#REF!,#REF!</definedName>
  </definedNames>
  <calcPr calcId="152511"/>
</workbook>
</file>

<file path=xl/calcChain.xml><?xml version="1.0" encoding="utf-8"?>
<calcChain xmlns="http://schemas.openxmlformats.org/spreadsheetml/2006/main">
  <c r="D18" i="72" l="1"/>
  <c r="E18" i="72"/>
  <c r="M36" i="62" l="1"/>
  <c r="B12" i="70" l="1"/>
  <c r="C15" i="70" s="1"/>
  <c r="C18" i="70"/>
  <c r="C17" i="70"/>
  <c r="L40" i="62"/>
  <c r="B18" i="70" s="1"/>
  <c r="L39" i="62"/>
  <c r="B17" i="70" s="1"/>
  <c r="L38" i="62"/>
  <c r="B16" i="70" s="1"/>
  <c r="M40" i="62"/>
  <c r="M39" i="62"/>
  <c r="H15" i="72" l="1"/>
  <c r="O28" i="62" l="1"/>
  <c r="M28" i="62"/>
  <c r="O23" i="62"/>
  <c r="M19" i="62"/>
  <c r="O19" i="62"/>
  <c r="N32" i="62"/>
  <c r="N31" i="62"/>
  <c r="N30" i="62"/>
  <c r="N29" i="62"/>
  <c r="B28" i="62"/>
  <c r="M23" i="62"/>
  <c r="L23" i="62"/>
  <c r="K23" i="62"/>
  <c r="J23" i="62"/>
  <c r="I23" i="62"/>
  <c r="H23" i="62"/>
  <c r="G23" i="62"/>
  <c r="F23" i="62"/>
  <c r="E23" i="62"/>
  <c r="D23" i="62"/>
  <c r="C23" i="62"/>
  <c r="B23" i="62"/>
  <c r="N27" i="62"/>
  <c r="N26" i="62"/>
  <c r="N25" i="62"/>
  <c r="N24" i="62"/>
  <c r="N22" i="62"/>
  <c r="N21" i="62"/>
  <c r="N20" i="62"/>
  <c r="L19" i="62"/>
  <c r="K19" i="62"/>
  <c r="J19" i="62"/>
  <c r="I19" i="62"/>
  <c r="H19" i="62"/>
  <c r="G19" i="62"/>
  <c r="F19" i="62"/>
  <c r="E19" i="62"/>
  <c r="D19" i="62"/>
  <c r="C19" i="62"/>
  <c r="B19" i="62"/>
  <c r="N19" i="62" s="1"/>
  <c r="M18" i="62" l="1"/>
  <c r="O18" i="62"/>
  <c r="O33" i="62" s="1"/>
  <c r="N23" i="62"/>
  <c r="J25" i="72" l="1"/>
  <c r="C18" i="72" l="1"/>
  <c r="F18" i="72"/>
  <c r="G18" i="72"/>
  <c r="H18" i="72"/>
  <c r="H26" i="72" s="1"/>
  <c r="B22" i="70" s="1"/>
  <c r="I18" i="72"/>
  <c r="B18" i="72"/>
  <c r="C15" i="72"/>
  <c r="D15" i="72"/>
  <c r="D26" i="72" s="1"/>
  <c r="E15" i="72"/>
  <c r="E26" i="72" s="1"/>
  <c r="F15" i="72"/>
  <c r="F26" i="72" s="1"/>
  <c r="I15" i="72"/>
  <c r="B15" i="72"/>
  <c r="B26" i="72" s="1"/>
  <c r="I26" i="72" l="1"/>
  <c r="G24" i="72"/>
  <c r="J24" i="72" s="1"/>
  <c r="G23" i="72"/>
  <c r="J23" i="72" s="1"/>
  <c r="J22" i="72"/>
  <c r="G21" i="72"/>
  <c r="J21" i="72" s="1"/>
  <c r="J20" i="72"/>
  <c r="G19" i="72"/>
  <c r="J19" i="72" s="1"/>
  <c r="J17" i="72"/>
  <c r="G16" i="72"/>
  <c r="J18" i="72" l="1"/>
  <c r="G15" i="72"/>
  <c r="G26" i="72" s="1"/>
  <c r="J16" i="72"/>
  <c r="J15" i="72" s="1"/>
  <c r="L28" i="62"/>
  <c r="K28" i="62"/>
  <c r="J28" i="62"/>
  <c r="I28" i="62"/>
  <c r="H28" i="62"/>
  <c r="G28" i="62"/>
  <c r="F28" i="62"/>
  <c r="E28" i="62"/>
  <c r="D28" i="62"/>
  <c r="C28" i="62"/>
  <c r="N28" i="62" s="1"/>
  <c r="L18" i="62"/>
  <c r="K18" i="62"/>
  <c r="J18" i="62"/>
  <c r="J33" i="62" s="1"/>
  <c r="I18" i="62"/>
  <c r="I33" i="62" s="1"/>
  <c r="H18" i="62"/>
  <c r="G18" i="62"/>
  <c r="F18" i="62"/>
  <c r="F33" i="62" s="1"/>
  <c r="E18" i="62"/>
  <c r="E33" i="62" s="1"/>
  <c r="D18" i="62"/>
  <c r="C18" i="62"/>
  <c r="B18" i="62"/>
  <c r="J26" i="72" l="1"/>
  <c r="C22" i="70" s="1"/>
  <c r="N18" i="62"/>
  <c r="C33" i="62"/>
  <c r="G33" i="62"/>
  <c r="K33" i="62"/>
  <c r="D33" i="62"/>
  <c r="H33" i="62"/>
  <c r="L33" i="62"/>
  <c r="B33" i="62"/>
  <c r="M33" i="62"/>
  <c r="N33" i="62" l="1"/>
  <c r="L37" i="62" s="1"/>
</calcChain>
</file>

<file path=xl/sharedStrings.xml><?xml version="1.0" encoding="utf-8"?>
<sst xmlns="http://schemas.openxmlformats.org/spreadsheetml/2006/main" count="127" uniqueCount="100">
  <si>
    <t>RELATÓRIO DE GESTÃO FISCAL</t>
  </si>
  <si>
    <t>VALOR</t>
  </si>
  <si>
    <t>ORÇAMENTOS FISCAL E DA SEGURIDADE SOCIAL</t>
  </si>
  <si>
    <t>RESTOS A PAGAR</t>
  </si>
  <si>
    <t>OBRIGAÇÕES FINANCEIRAS</t>
  </si>
  <si>
    <t>% SOBRE A RCL</t>
  </si>
  <si>
    <t xml:space="preserve">DEMONSTRATIVO DA DESPESA COM PESSOAL </t>
  </si>
  <si>
    <t>Do Exercício</t>
  </si>
  <si>
    <t>DESPESA COM PESSOAL</t>
  </si>
  <si>
    <t>Limite Máximo (incisos I, II e III, art. 20 da LRF) - &lt;%&gt;</t>
  </si>
  <si>
    <t>(Últimos 12 Meses)</t>
  </si>
  <si>
    <t>DESPESA BRUTA COM PESSOAL (I)</t>
  </si>
  <si>
    <t>Indenizações por Demissão e Incentivos à Demissão Voluntária</t>
  </si>
  <si>
    <t>Inativos e Pensionistas com Recursos Vinculados</t>
  </si>
  <si>
    <t>EM RESTOS A PAGAR NÃO PROCESSADOS</t>
  </si>
  <si>
    <t>RECEITA CORRENTE LÍQUIDA - RCL (IV)</t>
  </si>
  <si>
    <t>DESPESAS EXECUTADAS</t>
  </si>
  <si>
    <t>LIQUIDADAS</t>
  </si>
  <si>
    <t>INSCRITAS EM</t>
  </si>
  <si>
    <t xml:space="preserve"> RESTOS A PAGAR</t>
  </si>
  <si>
    <t xml:space="preserve">NÃO </t>
  </si>
  <si>
    <t>(a)</t>
  </si>
  <si>
    <t>(b)</t>
  </si>
  <si>
    <t>DESPESA LÍQUIDA COM PESSOAL (III) = (I - II)</t>
  </si>
  <si>
    <t>APURAÇÃO DO CUMPRIMENTO DO LIMITE LEGAL</t>
  </si>
  <si>
    <t>Despesa Total com Pessoal - DTP</t>
  </si>
  <si>
    <t>DEMONSTRATIVO SIMPLIFICADO DO RELATÓRIO DE GESTÃO FISCAL</t>
  </si>
  <si>
    <t>TOTAL (III) = (I + II)</t>
  </si>
  <si>
    <t>EMPENHOS NÃO LIQUIDADOS CANCELADOS (NÃO INSCRITOS POR INSUFICIÊNCIA FINANCEIRA)</t>
  </si>
  <si>
    <t>De Exercícios Anteriores</t>
  </si>
  <si>
    <t>Valor Total</t>
  </si>
  <si>
    <t>TOTAL</t>
  </si>
  <si>
    <t xml:space="preserve">DISPONIBILIDADE DE CAIXA BRUTA </t>
  </si>
  <si>
    <t>Decorrentes de Decisão Judicial de período anterior ao da apuração</t>
  </si>
  <si>
    <t>Despesas de Exercícios Anteriores de período anterior ao da apuração</t>
  </si>
  <si>
    <t xml:space="preserve"> RGF - ANEXO 1 (LRF, art. 55, inciso I, alínea "a")</t>
  </si>
  <si>
    <t xml:space="preserve">    Pessoal Ativo</t>
  </si>
  <si>
    <t xml:space="preserve">    Pessoal Inativo e Pensionistas</t>
  </si>
  <si>
    <t xml:space="preserve"> RGF – ANEXO 5 (LRF, art. 55, Inciso III, alínea "a")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</si>
  <si>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</si>
  <si>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DEMONSTRATIVO DA DISPONIBILIDADE DE CAIXA E DOS RESTOS A PAGAR</t>
  </si>
  <si>
    <t xml:space="preserve">Restos a Pagar Liquidados e Não Pagos </t>
  </si>
  <si>
    <t>Restos a Pagar Empenhados e Não Liquidados de Exercícios Anteriores</t>
  </si>
  <si>
    <t>RESTOS A PAGAR EMPENHADOS E NÃO LIQUIDADOS DO EXERCÍCIO</t>
  </si>
  <si>
    <t>(d)</t>
  </si>
  <si>
    <t>(e)</t>
  </si>
  <si>
    <t>(c)</t>
  </si>
  <si>
    <t>(f) = (a – (b + c + d + e))</t>
  </si>
  <si>
    <t>RECEITA CORRENTE LÍQUIDA</t>
  </si>
  <si>
    <t>Receita Corrente líquida</t>
  </si>
  <si>
    <t>IDENTIFICAÇÃO DOS RECURSOS</t>
  </si>
  <si>
    <t>(ÚLTIMOS</t>
  </si>
  <si>
    <t>12 MESES)</t>
  </si>
  <si>
    <t xml:space="preserve"> PROCESSADOS</t>
  </si>
  <si>
    <t>VALOR ATÉ O QUADRIMESTRE</t>
  </si>
  <si>
    <t xml:space="preserve">DESPESAS NÃO COMPUTADAS (II) (§ 1º do art. 19 da LRF) </t>
  </si>
  <si>
    <r>
      <t>DISPONIBILIDADE DE CAIXA LÍQUIDA (ANTES DA INSCRIÇÃO EM RESTOS A PAGAR NÃO PROCESSADOS DO EXERCÍCIO)</t>
    </r>
    <r>
      <rPr>
        <b/>
        <sz val="6"/>
        <rFont val="Times New Roman"/>
        <family val="1"/>
      </rPr>
      <t>1</t>
    </r>
  </si>
  <si>
    <t xml:space="preserve">      Obrigações Patronais</t>
  </si>
  <si>
    <t xml:space="preserve">      Vencimentos, Vantagens e Outras Despesas Variáveis</t>
  </si>
  <si>
    <t xml:space="preserve">      Pensões</t>
  </si>
  <si>
    <t xml:space="preserve">      Outros Benefícios Previdenciários</t>
  </si>
  <si>
    <t xml:space="preserve">      Aposentadorias, Reserva e Reformas</t>
  </si>
  <si>
    <t xml:space="preserve">% SOBRE A RCL </t>
  </si>
  <si>
    <t>Tabela 1.2 - Demonstrativo da Despesa com Pessoal - União</t>
  </si>
  <si>
    <t xml:space="preserve">NOTA: </t>
  </si>
  <si>
    <t>1. Essa coluna poderá apresentar valor negativo, indicando, nesse caso, insuficiência de caixa após o registro das obrigações financeiras.</t>
  </si>
  <si>
    <t xml:space="preserve"> LRF, art. 48 - Anexo 6</t>
  </si>
  <si>
    <t>Limite Prudencial (parágrafo único, art. 22 da LRF) - &lt;%&gt;</t>
  </si>
  <si>
    <t>Limite de Alerta (inciso II do §1º do art. 59 da LRF) - &lt;%&gt;</t>
  </si>
  <si>
    <t>Demais Obrigaçãoes Financeiras</t>
  </si>
  <si>
    <t>DESPESA TOTAL COM PESSOAL - DTP (V) = (III a + III b)</t>
  </si>
  <si>
    <t xml:space="preserve">      Benefícios Previdenciários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</si>
  <si>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</si>
  <si>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</si>
  <si>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</si>
  <si>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DISPONIBILIDADE DE CAIXA LÍQUIDA (APÓS A INSCRIÇÃO EM RESTOS A PAGAR NÃO PROCESSADOS DO EXERCÍCIO)</t>
  </si>
  <si>
    <t>TOTAL DOS RECURSOS NÃO VINCULADOS (I)</t>
  </si>
  <si>
    <t>TOTAL DOS RECURSOS VINCULADOS (II)</t>
  </si>
  <si>
    <t>(g)</t>
  </si>
  <si>
    <t>(h) = (f - g)</t>
  </si>
  <si>
    <t xml:space="preserve">    Outras despesas de pessoal decorrentes de contratos de terceirização ou de contratação de forma indireta (§ 1º do art. 18 da LRF)</t>
  </si>
  <si>
    <t>Tabela 5.2 – Demonstrativo da Disponibilidade de Caixa e dos Restos a Pagar - Outros Poderes e Órgãos</t>
  </si>
  <si>
    <t>Tabela 6.2 - Demonstrativo Simplificado do Relatório de Gestão Fiscal - OUTROS PODERES E ÓRGÃOS</t>
  </si>
  <si>
    <t>GOVERNO FEDERAL - PODER LEGISLATIVO</t>
  </si>
  <si>
    <t>SENADO FEDERAL</t>
  </si>
  <si>
    <t>JANEIRO A DEZEMBRO/2019</t>
  </si>
  <si>
    <t>Fonte 00 - Recursos Ordinários</t>
  </si>
  <si>
    <t>Fonte 50 - Recursos Não-Financeiros Diretam. Arrecadados</t>
  </si>
  <si>
    <t>Fonte 51 - Contrib.Social s/Lucro das Pessoas Jurídicas</t>
  </si>
  <si>
    <t>Fonte 53 - Contrib.p/ Financiamento da Seguridade Social</t>
  </si>
  <si>
    <t>Fonte 63 - Rec. Prop. Decor. Alien. Bens e Dir. do Patr. Pub.</t>
  </si>
  <si>
    <t>Fonte 90 - Recursos Diversos</t>
  </si>
  <si>
    <t>Outros Recursos não Vinculados</t>
  </si>
  <si>
    <t>Fonte 56 - Contribuição Plano Seguridade Social Servidor</t>
  </si>
  <si>
    <t>Fonte 69 - Contrib. Patronal p/Plano de Segurid.Soc.Serv.</t>
  </si>
  <si>
    <t>FONTE: Sistema SIAFI, Unidade Responsável: CONTAB, Data da emissão 09/Jan/2020 e hora de emissão 12h30min</t>
  </si>
  <si>
    <t xml:space="preserve">                      FERNANDO ÁLVARO LEÃO RINCON                                               ANDRÉ LUIS SOARES DA PAIXÃO</t>
  </si>
  <si>
    <t xml:space="preserve">     Diretor da Secretaria de Finanças, Orçamento e Contabilidade                                           Auditor-Geral</t>
  </si>
  <si>
    <t>ILANA TROMBKA</t>
  </si>
  <si>
    <t>Diretora-Geral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</si>
</sst>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R$ &quot;#,##0.00_);[Red]\(&quot;R$ &quot;#,##0.00\)"/>
    <numFmt numFmtId="165" formatCode="0.000%"/>
    <numFmt numFmtId="166" formatCode="0.0000%"/>
  </numFmts>
  <fonts count="11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7"/>
      <name val="Times New Roman"/>
      <family val="1"/>
    </font>
    <font>
      <b/>
      <sz val="8"/>
      <name val="Arial"/>
      <family val="2"/>
    </font>
    <font>
      <b/>
      <sz val="6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8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72">
    <xf numFmtId="0" fontId="0" fillId="0" borderId="0" xfId="0"/>
    <xf numFmtId="164" fontId="2" fillId="0" borderId="0" xfId="0" applyNumberFormat="1" applyFont="1" applyFill="1" applyAlignment="1">
      <alignment horizontal="right"/>
    </xf>
    <xf numFmtId="0" fontId="4" fillId="0" borderId="0" xfId="1" applyNumberFormat="1" applyFont="1" applyFill="1" applyAlignment="1"/>
    <xf numFmtId="0" fontId="1" fillId="0" borderId="0" xfId="1" applyNumberFormat="1" applyFont="1" applyFill="1" applyAlignment="1"/>
    <xf numFmtId="0" fontId="2" fillId="0" borderId="0" xfId="1" applyNumberFormat="1" applyFont="1" applyFill="1" applyAlignment="1"/>
    <xf numFmtId="0" fontId="2" fillId="0" borderId="0" xfId="1" applyNumberFormat="1" applyFont="1" applyFill="1" applyBorder="1" applyAlignment="1"/>
    <xf numFmtId="0" fontId="2" fillId="0" borderId="5" xfId="1" applyNumberFormat="1" applyFont="1" applyFill="1" applyBorder="1" applyAlignment="1"/>
    <xf numFmtId="0" fontId="2" fillId="2" borderId="5" xfId="1" applyNumberFormat="1" applyFont="1" applyFill="1" applyBorder="1" applyAlignment="1"/>
    <xf numFmtId="0" fontId="2" fillId="0" borderId="4" xfId="1" applyNumberFormat="1" applyFont="1" applyFill="1" applyBorder="1" applyAlignment="1"/>
    <xf numFmtId="0" fontId="2" fillId="0" borderId="3" xfId="1" applyNumberFormat="1" applyFont="1" applyFill="1" applyBorder="1" applyAlignment="1"/>
    <xf numFmtId="0" fontId="3" fillId="0" borderId="0" xfId="1" applyFill="1"/>
    <xf numFmtId="0" fontId="1" fillId="0" borderId="5" xfId="1" applyNumberFormat="1" applyFont="1" applyFill="1" applyBorder="1" applyAlignment="1">
      <alignment horizontal="center"/>
    </xf>
    <xf numFmtId="0" fontId="1" fillId="2" borderId="1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/>
    </xf>
    <xf numFmtId="0" fontId="2" fillId="0" borderId="0" xfId="1" applyFont="1" applyAlignment="1"/>
    <xf numFmtId="0" fontId="2" fillId="0" borderId="6" xfId="1" applyNumberFormat="1" applyFont="1" applyFill="1" applyBorder="1" applyAlignment="1"/>
    <xf numFmtId="49" fontId="5" fillId="2" borderId="9" xfId="1" applyNumberFormat="1" applyFont="1" applyFill="1" applyBorder="1" applyAlignment="1">
      <alignment horizontal="center"/>
    </xf>
    <xf numFmtId="49" fontId="5" fillId="2" borderId="10" xfId="1" applyNumberFormat="1" applyFont="1" applyFill="1" applyBorder="1" applyAlignment="1">
      <alignment horizontal="center"/>
    </xf>
    <xf numFmtId="0" fontId="5" fillId="2" borderId="11" xfId="1" applyNumberFormat="1" applyFont="1" applyFill="1" applyBorder="1" applyAlignment="1">
      <alignment horizontal="center" vertical="top" wrapText="1"/>
    </xf>
    <xf numFmtId="4" fontId="2" fillId="0" borderId="9" xfId="1" applyNumberFormat="1" applyFont="1" applyFill="1" applyBorder="1" applyAlignment="1"/>
    <xf numFmtId="4" fontId="2" fillId="0" borderId="12" xfId="1" applyNumberFormat="1" applyFont="1" applyFill="1" applyBorder="1" applyAlignment="1"/>
    <xf numFmtId="4" fontId="2" fillId="0" borderId="10" xfId="1" applyNumberFormat="1" applyFont="1" applyFill="1" applyBorder="1" applyAlignment="1"/>
    <xf numFmtId="4" fontId="2" fillId="0" borderId="1" xfId="1" applyNumberFormat="1" applyFont="1" applyFill="1" applyBorder="1" applyAlignment="1"/>
    <xf numFmtId="4" fontId="2" fillId="0" borderId="11" xfId="1" applyNumberFormat="1" applyFont="1" applyFill="1" applyBorder="1" applyAlignment="1"/>
    <xf numFmtId="4" fontId="2" fillId="0" borderId="7" xfId="1" applyNumberFormat="1" applyFont="1" applyFill="1" applyBorder="1" applyAlignment="1"/>
    <xf numFmtId="0" fontId="3" fillId="0" borderId="0" xfId="1" applyFill="1" applyBorder="1"/>
    <xf numFmtId="0" fontId="2" fillId="2" borderId="6" xfId="1" applyNumberFormat="1" applyFont="1" applyFill="1" applyBorder="1" applyAlignment="1"/>
    <xf numFmtId="4" fontId="2" fillId="2" borderId="11" xfId="1" applyNumberFormat="1" applyFont="1" applyFill="1" applyBorder="1" applyAlignment="1"/>
    <xf numFmtId="0" fontId="1" fillId="2" borderId="4" xfId="1" applyNumberFormat="1" applyFont="1" applyFill="1" applyBorder="1" applyAlignment="1">
      <alignment horizontal="center"/>
    </xf>
    <xf numFmtId="0" fontId="1" fillId="2" borderId="12" xfId="1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0" fontId="5" fillId="2" borderId="14" xfId="1" applyNumberFormat="1" applyFont="1" applyFill="1" applyBorder="1" applyAlignment="1">
      <alignment horizontal="center"/>
    </xf>
    <xf numFmtId="0" fontId="5" fillId="2" borderId="2" xfId="1" applyNumberFormat="1" applyFont="1" applyFill="1" applyBorder="1" applyAlignment="1">
      <alignment horizontal="center"/>
    </xf>
    <xf numFmtId="0" fontId="5" fillId="2" borderId="2" xfId="1" applyNumberFormat="1" applyFont="1" applyFill="1" applyBorder="1" applyAlignment="1">
      <alignment horizontal="center" vertical="top" wrapText="1"/>
    </xf>
    <xf numFmtId="0" fontId="1" fillId="2" borderId="7" xfId="1" applyNumberFormat="1" applyFont="1" applyFill="1" applyBorder="1" applyAlignment="1">
      <alignment horizontal="center" vertical="center"/>
    </xf>
    <xf numFmtId="0" fontId="5" fillId="2" borderId="15" xfId="1" applyNumberFormat="1" applyFont="1" applyFill="1" applyBorder="1" applyAlignment="1">
      <alignment horizontal="center" vertical="top" wrapText="1"/>
    </xf>
    <xf numFmtId="0" fontId="2" fillId="0" borderId="1" xfId="1" applyNumberFormat="1" applyFont="1" applyFill="1" applyBorder="1" applyAlignment="1"/>
    <xf numFmtId="0" fontId="2" fillId="0" borderId="1" xfId="1" applyNumberFormat="1" applyFont="1" applyFill="1" applyBorder="1" applyAlignment="1">
      <alignment horizontal="left"/>
    </xf>
    <xf numFmtId="0" fontId="2" fillId="0" borderId="1" xfId="1" applyNumberFormat="1" applyFont="1" applyFill="1" applyBorder="1" applyAlignment="1">
      <alignment horizontal="left" wrapText="1"/>
    </xf>
    <xf numFmtId="0" fontId="2" fillId="0" borderId="1" xfId="1" applyNumberFormat="1" applyFont="1" applyFill="1" applyBorder="1" applyAlignment="1">
      <alignment horizontal="left" indent="1"/>
    </xf>
    <xf numFmtId="0" fontId="2" fillId="0" borderId="7" xfId="1" applyNumberFormat="1" applyFont="1" applyFill="1" applyBorder="1" applyAlignment="1">
      <alignment horizontal="left" indent="1"/>
    </xf>
    <xf numFmtId="0" fontId="2" fillId="2" borderId="1" xfId="1" applyNumberFormat="1" applyFont="1" applyFill="1" applyBorder="1" applyAlignment="1"/>
    <xf numFmtId="0" fontId="2" fillId="2" borderId="4" xfId="1" applyNumberFormat="1" applyFont="1" applyFill="1" applyBorder="1" applyAlignment="1"/>
    <xf numFmtId="0" fontId="1" fillId="2" borderId="5" xfId="1" applyNumberFormat="1" applyFont="1" applyFill="1" applyBorder="1" applyAlignment="1">
      <alignment horizontal="center"/>
    </xf>
    <xf numFmtId="0" fontId="2" fillId="0" borderId="4" xfId="1" applyNumberFormat="1" applyFont="1" applyFill="1" applyBorder="1" applyAlignment="1"/>
    <xf numFmtId="0" fontId="2" fillId="0" borderId="5" xfId="1" applyNumberFormat="1" applyFont="1" applyFill="1" applyBorder="1" applyAlignment="1"/>
    <xf numFmtId="4" fontId="2" fillId="0" borderId="0" xfId="1" applyNumberFormat="1" applyFont="1" applyFill="1" applyBorder="1" applyAlignment="1"/>
    <xf numFmtId="4" fontId="2" fillId="0" borderId="8" xfId="1" applyNumberFormat="1" applyFont="1" applyFill="1" applyBorder="1" applyAlignment="1"/>
    <xf numFmtId="0" fontId="2" fillId="0" borderId="5" xfId="1" applyNumberFormat="1" applyFont="1" applyFill="1" applyBorder="1" applyAlignment="1"/>
    <xf numFmtId="0" fontId="2" fillId="0" borderId="6" xfId="1" applyNumberFormat="1" applyFont="1" applyFill="1" applyBorder="1" applyAlignment="1"/>
    <xf numFmtId="0" fontId="1" fillId="2" borderId="4" xfId="1" applyNumberFormat="1" applyFont="1" applyFill="1" applyBorder="1" applyAlignment="1">
      <alignment horizontal="center"/>
    </xf>
    <xf numFmtId="0" fontId="1" fillId="2" borderId="5" xfId="1" applyNumberFormat="1" applyFont="1" applyFill="1" applyBorder="1" applyAlignment="1">
      <alignment horizontal="center"/>
    </xf>
    <xf numFmtId="0" fontId="1" fillId="2" borderId="6" xfId="1" applyNumberFormat="1" applyFont="1" applyFill="1" applyBorder="1" applyAlignment="1">
      <alignment horizontal="center"/>
    </xf>
    <xf numFmtId="0" fontId="4" fillId="0" borderId="0" xfId="1" applyFont="1" applyFill="1" applyAlignment="1"/>
    <xf numFmtId="0" fontId="3" fillId="0" borderId="0" xfId="1"/>
    <xf numFmtId="0" fontId="1" fillId="0" borderId="0" xfId="1" applyFont="1" applyFill="1" applyAlignment="1"/>
    <xf numFmtId="0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right"/>
    </xf>
    <xf numFmtId="0" fontId="2" fillId="0" borderId="2" xfId="1" applyNumberFormat="1" applyFont="1" applyFill="1" applyBorder="1" applyAlignment="1"/>
    <xf numFmtId="0" fontId="2" fillId="0" borderId="15" xfId="1" applyNumberFormat="1" applyFont="1" applyFill="1" applyBorder="1" applyAlignment="1"/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2" fillId="0" borderId="0" xfId="1" applyFont="1" applyFill="1" applyAlignment="1"/>
    <xf numFmtId="0" fontId="2" fillId="0" borderId="0" xfId="1" applyFont="1" applyAlignment="1">
      <alignment horizontal="left"/>
    </xf>
    <xf numFmtId="0" fontId="2" fillId="0" borderId="0" xfId="1" applyFont="1" applyBorder="1" applyAlignment="1">
      <alignment horizontal="left"/>
    </xf>
    <xf numFmtId="164" fontId="2" fillId="0" borderId="0" xfId="1" applyNumberFormat="1" applyFont="1" applyBorder="1" applyAlignment="1">
      <alignment horizontal="right"/>
    </xf>
    <xf numFmtId="0" fontId="1" fillId="2" borderId="11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wrapText="1"/>
    </xf>
    <xf numFmtId="0" fontId="1" fillId="2" borderId="7" xfId="1" applyFont="1" applyFill="1" applyBorder="1" applyAlignment="1">
      <alignment horizontal="center" vertical="center" wrapText="1"/>
    </xf>
    <xf numFmtId="4" fontId="1" fillId="0" borderId="9" xfId="1" applyNumberFormat="1" applyFont="1" applyFill="1" applyBorder="1" applyAlignment="1">
      <alignment horizontal="right" wrapText="1"/>
    </xf>
    <xf numFmtId="40" fontId="2" fillId="0" borderId="9" xfId="1" applyNumberFormat="1" applyFont="1" applyFill="1" applyBorder="1" applyAlignment="1">
      <alignment horizontal="right" vertical="top" wrapText="1"/>
    </xf>
    <xf numFmtId="4" fontId="1" fillId="0" borderId="9" xfId="1" applyNumberFormat="1" applyFont="1" applyFill="1" applyBorder="1" applyAlignment="1">
      <alignment horizontal="right"/>
    </xf>
    <xf numFmtId="0" fontId="1" fillId="0" borderId="13" xfId="1" applyFont="1" applyBorder="1" applyAlignment="1">
      <alignment horizontal="left"/>
    </xf>
    <xf numFmtId="40" fontId="2" fillId="0" borderId="10" xfId="1" applyNumberFormat="1" applyFont="1" applyFill="1" applyBorder="1" applyAlignment="1">
      <alignment horizontal="right" vertical="top" wrapText="1"/>
    </xf>
    <xf numFmtId="0" fontId="2" fillId="0" borderId="10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1" fillId="2" borderId="13" xfId="1" applyFont="1" applyFill="1" applyBorder="1" applyAlignment="1">
      <alignment horizontal="left"/>
    </xf>
    <xf numFmtId="0" fontId="2" fillId="0" borderId="0" xfId="1" applyFont="1" applyBorder="1" applyAlignment="1"/>
    <xf numFmtId="0" fontId="2" fillId="0" borderId="0" xfId="1" applyNumberFormat="1" applyFont="1" applyFill="1" applyBorder="1" applyAlignment="1">
      <alignment horizontal="justify" wrapText="1"/>
    </xf>
    <xf numFmtId="49" fontId="2" fillId="0" borderId="0" xfId="1" applyNumberFormat="1" applyFont="1" applyFill="1" applyBorder="1" applyAlignment="1"/>
    <xf numFmtId="37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0" fontId="1" fillId="0" borderId="9" xfId="1" applyFont="1" applyBorder="1" applyAlignment="1">
      <alignment horizontal="left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43" fontId="1" fillId="2" borderId="13" xfId="2" applyFont="1" applyFill="1" applyBorder="1" applyAlignment="1">
      <alignment horizontal="left"/>
    </xf>
    <xf numFmtId="43" fontId="1" fillId="0" borderId="0" xfId="2" applyFont="1" applyFill="1" applyBorder="1" applyAlignment="1">
      <alignment horizontal="center"/>
    </xf>
    <xf numFmtId="43" fontId="1" fillId="0" borderId="0" xfId="2" applyFont="1" applyFill="1" applyBorder="1" applyAlignment="1">
      <alignment horizontal="center" vertical="center" wrapText="1"/>
    </xf>
    <xf numFmtId="43" fontId="6" fillId="0" borderId="10" xfId="2" applyFont="1" applyFill="1" applyBorder="1" applyAlignment="1">
      <alignment horizontal="center" wrapText="1"/>
    </xf>
    <xf numFmtId="43" fontId="2" fillId="0" borderId="0" xfId="2" applyFont="1" applyFill="1" applyBorder="1" applyAlignment="1"/>
    <xf numFmtId="4" fontId="2" fillId="0" borderId="0" xfId="1" applyNumberFormat="1" applyFont="1" applyFill="1" applyAlignment="1"/>
    <xf numFmtId="43" fontId="2" fillId="0" borderId="0" xfId="1" applyNumberFormat="1" applyFont="1" applyFill="1" applyBorder="1" applyAlignment="1"/>
    <xf numFmtId="4" fontId="2" fillId="2" borderId="4" xfId="1" applyNumberFormat="1" applyFont="1" applyFill="1" applyBorder="1" applyAlignment="1"/>
    <xf numFmtId="4" fontId="2" fillId="2" borderId="5" xfId="1" applyNumberFormat="1" applyFont="1" applyFill="1" applyBorder="1" applyAlignment="1"/>
    <xf numFmtId="4" fontId="2" fillId="2" borderId="6" xfId="1" applyNumberFormat="1" applyFont="1" applyFill="1" applyBorder="1" applyAlignment="1"/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top"/>
    </xf>
    <xf numFmtId="43" fontId="2" fillId="0" borderId="7" xfId="2" applyFont="1" applyFill="1" applyBorder="1" applyAlignment="1"/>
    <xf numFmtId="10" fontId="2" fillId="0" borderId="0" xfId="0" applyNumberFormat="1" applyFont="1" applyFill="1" applyBorder="1" applyAlignment="1">
      <alignment horizontal="center"/>
    </xf>
    <xf numFmtId="10" fontId="2" fillId="0" borderId="0" xfId="3" applyNumberFormat="1" applyFont="1" applyFill="1" applyBorder="1" applyAlignment="1">
      <alignment horizontal="center"/>
    </xf>
    <xf numFmtId="10" fontId="2" fillId="0" borderId="8" xfId="3" applyNumberFormat="1" applyFont="1" applyFill="1" applyBorder="1" applyAlignment="1">
      <alignment horizontal="center"/>
    </xf>
    <xf numFmtId="4" fontId="1" fillId="0" borderId="4" xfId="1" applyNumberFormat="1" applyFont="1" applyFill="1" applyBorder="1" applyAlignment="1"/>
    <xf numFmtId="4" fontId="1" fillId="0" borderId="5" xfId="1" applyNumberFormat="1" applyFont="1" applyFill="1" applyBorder="1" applyAlignment="1"/>
    <xf numFmtId="43" fontId="2" fillId="0" borderId="9" xfId="2" applyFont="1" applyFill="1" applyBorder="1" applyAlignment="1"/>
    <xf numFmtId="4" fontId="2" fillId="0" borderId="4" xfId="1" applyNumberFormat="1" applyFont="1" applyFill="1" applyBorder="1" applyAlignment="1"/>
    <xf numFmtId="4" fontId="2" fillId="0" borderId="5" xfId="1" applyNumberFormat="1" applyFont="1" applyFill="1" applyBorder="1" applyAlignment="1"/>
    <xf numFmtId="0" fontId="3" fillId="0" borderId="4" xfId="1" applyFill="1" applyBorder="1"/>
    <xf numFmtId="39" fontId="2" fillId="0" borderId="0" xfId="1" applyNumberFormat="1" applyFont="1" applyFill="1" applyBorder="1" applyAlignment="1"/>
    <xf numFmtId="166" fontId="2" fillId="0" borderId="0" xfId="3" applyNumberFormat="1" applyFont="1" applyFill="1" applyBorder="1" applyAlignment="1">
      <alignment horizontal="center"/>
    </xf>
    <xf numFmtId="43" fontId="6" fillId="0" borderId="13" xfId="2" applyFont="1" applyFill="1" applyBorder="1" applyAlignment="1">
      <alignment horizontal="center" wrapText="1"/>
    </xf>
    <xf numFmtId="4" fontId="1" fillId="0" borderId="13" xfId="1" applyNumberFormat="1" applyFont="1" applyFill="1" applyBorder="1" applyAlignment="1">
      <alignment horizontal="right" vertical="center" wrapText="1"/>
    </xf>
    <xf numFmtId="43" fontId="6" fillId="0" borderId="13" xfId="2" applyFont="1" applyFill="1" applyBorder="1" applyAlignment="1">
      <alignment horizontal="right" wrapText="1"/>
    </xf>
    <xf numFmtId="0" fontId="2" fillId="0" borderId="0" xfId="1" applyNumberFormat="1" applyFont="1" applyFill="1" applyAlignment="1">
      <alignment horizontal="left"/>
    </xf>
    <xf numFmtId="0" fontId="1" fillId="0" borderId="0" xfId="1" applyNumberFormat="1" applyFont="1" applyFill="1" applyAlignment="1">
      <alignment horizontal="left"/>
    </xf>
    <xf numFmtId="0" fontId="5" fillId="2" borderId="12" xfId="1" applyNumberFormat="1" applyFont="1" applyFill="1" applyBorder="1" applyAlignment="1">
      <alignment horizontal="center"/>
    </xf>
    <xf numFmtId="0" fontId="5" fillId="2" borderId="3" xfId="1" applyNumberFormat="1" applyFont="1" applyFill="1" applyBorder="1" applyAlignment="1">
      <alignment horizontal="center"/>
    </xf>
    <xf numFmtId="0" fontId="5" fillId="2" borderId="14" xfId="1" applyNumberFormat="1" applyFont="1" applyFill="1" applyBorder="1" applyAlignment="1">
      <alignment horizontal="center"/>
    </xf>
    <xf numFmtId="0" fontId="5" fillId="2" borderId="7" xfId="1" applyNumberFormat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5" xfId="1" applyNumberFormat="1" applyFont="1" applyFill="1" applyBorder="1" applyAlignment="1">
      <alignment horizontal="center"/>
    </xf>
    <xf numFmtId="0" fontId="5" fillId="2" borderId="4" xfId="1" applyNumberFormat="1" applyFont="1" applyFill="1" applyBorder="1" applyAlignment="1">
      <alignment horizontal="center"/>
    </xf>
    <xf numFmtId="0" fontId="5" fillId="2" borderId="5" xfId="1" applyNumberFormat="1" applyFont="1" applyFill="1" applyBorder="1" applyAlignment="1">
      <alignment horizontal="center"/>
    </xf>
    <xf numFmtId="0" fontId="5" fillId="2" borderId="6" xfId="1" applyNumberFormat="1" applyFont="1" applyFill="1" applyBorder="1" applyAlignment="1">
      <alignment horizontal="center"/>
    </xf>
    <xf numFmtId="17" fontId="5" fillId="2" borderId="9" xfId="1" applyNumberFormat="1" applyFont="1" applyFill="1" applyBorder="1" applyAlignment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49" fontId="5" fillId="2" borderId="11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left" wrapText="1"/>
    </xf>
    <xf numFmtId="166" fontId="1" fillId="0" borderId="4" xfId="3" applyNumberFormat="1" applyFont="1" applyFill="1" applyBorder="1" applyAlignment="1">
      <alignment horizontal="center"/>
    </xf>
    <xf numFmtId="166" fontId="1" fillId="0" borderId="5" xfId="3" applyNumberFormat="1" applyFont="1" applyFill="1" applyBorder="1" applyAlignment="1">
      <alignment horizontal="center"/>
    </xf>
    <xf numFmtId="166" fontId="1" fillId="0" borderId="6" xfId="3" applyNumberFormat="1" applyFont="1" applyFill="1" applyBorder="1" applyAlignment="1">
      <alignment horizontal="center"/>
    </xf>
    <xf numFmtId="0" fontId="2" fillId="0" borderId="4" xfId="1" applyNumberFormat="1" applyFont="1" applyFill="1" applyBorder="1" applyAlignment="1"/>
    <xf numFmtId="0" fontId="2" fillId="0" borderId="5" xfId="1" applyNumberFormat="1" applyFont="1" applyFill="1" applyBorder="1" applyAlignment="1"/>
    <xf numFmtId="10" fontId="2" fillId="0" borderId="4" xfId="1" applyNumberFormat="1" applyFont="1" applyFill="1" applyBorder="1" applyAlignment="1">
      <alignment horizontal="center"/>
    </xf>
    <xf numFmtId="10" fontId="2" fillId="0" borderId="5" xfId="1" applyNumberFormat="1" applyFont="1" applyFill="1" applyBorder="1" applyAlignment="1">
      <alignment horizontal="center"/>
    </xf>
    <xf numFmtId="10" fontId="2" fillId="0" borderId="6" xfId="1" applyNumberFormat="1" applyFont="1" applyFill="1" applyBorder="1" applyAlignment="1">
      <alignment horizontal="center"/>
    </xf>
    <xf numFmtId="165" fontId="2" fillId="0" borderId="4" xfId="3" applyNumberFormat="1" applyFont="1" applyFill="1" applyBorder="1" applyAlignment="1">
      <alignment horizontal="center"/>
    </xf>
    <xf numFmtId="165" fontId="2" fillId="0" borderId="5" xfId="3" applyNumberFormat="1" applyFont="1" applyFill="1" applyBorder="1" applyAlignment="1">
      <alignment horizontal="center"/>
    </xf>
    <xf numFmtId="165" fontId="2" fillId="0" borderId="6" xfId="3" applyNumberFormat="1" applyFont="1" applyFill="1" applyBorder="1" applyAlignment="1">
      <alignment horizontal="center"/>
    </xf>
    <xf numFmtId="17" fontId="5" fillId="2" borderId="9" xfId="1" applyNumberFormat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49" fontId="5" fillId="2" borderId="11" xfId="1" applyNumberFormat="1" applyFont="1" applyFill="1" applyBorder="1" applyAlignment="1">
      <alignment horizontal="center" vertical="center"/>
    </xf>
    <xf numFmtId="0" fontId="1" fillId="2" borderId="4" xfId="1" applyNumberFormat="1" applyFont="1" applyFill="1" applyBorder="1" applyAlignment="1">
      <alignment horizontal="center"/>
    </xf>
    <xf numFmtId="0" fontId="1" fillId="2" borderId="5" xfId="1" applyNumberFormat="1" applyFont="1" applyFill="1" applyBorder="1" applyAlignment="1">
      <alignment horizontal="center"/>
    </xf>
    <xf numFmtId="0" fontId="1" fillId="2" borderId="6" xfId="1" applyNumberFormat="1" applyFont="1" applyFill="1" applyBorder="1" applyAlignment="1">
      <alignment horizontal="center"/>
    </xf>
    <xf numFmtId="0" fontId="2" fillId="0" borderId="0" xfId="1" applyFont="1" applyAlignment="1">
      <alignment horizontal="left"/>
    </xf>
    <xf numFmtId="0" fontId="1" fillId="2" borderId="12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8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1" fillId="2" borderId="9" xfId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1" fillId="2" borderId="14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left"/>
    </xf>
    <xf numFmtId="4" fontId="2" fillId="0" borderId="4" xfId="1" applyNumberFormat="1" applyFont="1" applyFill="1" applyBorder="1" applyAlignment="1">
      <alignment horizontal="center"/>
    </xf>
    <xf numFmtId="0" fontId="2" fillId="0" borderId="5" xfId="1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Porcentagem" xfId="3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/>
  <dimension ref="A1:P55"/>
  <sheetViews>
    <sheetView showGridLines="0" tabSelected="1" topLeftCell="B11" zoomScaleNormal="100" workbookViewId="0">
      <selection activeCell="L36" sqref="L36"/>
    </sheetView>
  </sheetViews>
  <sheetFormatPr defaultRowHeight="11.25" customHeight="1" x14ac:dyDescent="0.2"/>
  <cols>
    <col min="1" max="1" width="63.7109375" style="10" customWidth="1"/>
    <col min="2" max="3" width="11.7109375" style="10" bestFit="1" customWidth="1"/>
    <col min="4" max="4" width="13.7109375" style="10" bestFit="1" customWidth="1"/>
    <col min="5" max="5" width="12.28515625" style="10" bestFit="1" customWidth="1"/>
    <col min="6" max="6" width="11.7109375" style="10" bestFit="1" customWidth="1"/>
    <col min="7" max="7" width="11.85546875" style="10" bestFit="1" customWidth="1"/>
    <col min="8" max="11" width="11.7109375" style="10" bestFit="1" customWidth="1"/>
    <col min="12" max="12" width="16.140625" style="10" bestFit="1" customWidth="1"/>
    <col min="13" max="13" width="11.7109375" style="10" bestFit="1" customWidth="1"/>
    <col min="14" max="14" width="13.140625" style="10" bestFit="1" customWidth="1"/>
    <col min="15" max="15" width="14.42578125" style="10" customWidth="1"/>
    <col min="16" max="16384" width="9.140625" style="10"/>
  </cols>
  <sheetData>
    <row r="1" spans="1:15" ht="15.75" x14ac:dyDescent="0.25">
      <c r="A1" s="2" t="s">
        <v>63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1.25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.25" customHeight="1" x14ac:dyDescent="0.2">
      <c r="A3" s="113" t="s">
        <v>83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1:15" ht="11.25" customHeight="1" x14ac:dyDescent="0.2">
      <c r="A4" s="113" t="s">
        <v>84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1:15" ht="11.25" customHeight="1" x14ac:dyDescent="0.2">
      <c r="A5" s="113" t="s">
        <v>0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1:15" ht="11.25" customHeight="1" x14ac:dyDescent="0.2">
      <c r="A6" s="114" t="s">
        <v>6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</row>
    <row r="7" spans="1:15" ht="11.25" customHeight="1" x14ac:dyDescent="0.2">
      <c r="A7" s="113" t="s">
        <v>2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</row>
    <row r="8" spans="1:15" ht="11.25" customHeight="1" x14ac:dyDescent="0.2">
      <c r="A8" s="113" t="s">
        <v>85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</row>
    <row r="9" spans="1:15" ht="11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1.25" customHeight="1" x14ac:dyDescent="0.2">
      <c r="A10" s="4" t="s">
        <v>35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>
        <v>1</v>
      </c>
    </row>
    <row r="11" spans="1:15" ht="11.25" customHeight="1" x14ac:dyDescent="0.2">
      <c r="A11" s="29"/>
      <c r="B11" s="115" t="s">
        <v>16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7"/>
    </row>
    <row r="12" spans="1:15" ht="11.25" customHeight="1" x14ac:dyDescent="0.2">
      <c r="A12" s="30"/>
      <c r="B12" s="118" t="s">
        <v>10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20"/>
    </row>
    <row r="13" spans="1:15" ht="11.25" customHeight="1" x14ac:dyDescent="0.2">
      <c r="A13" s="30" t="s">
        <v>8</v>
      </c>
      <c r="B13" s="121" t="s">
        <v>17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3"/>
      <c r="O13" s="31" t="s">
        <v>18</v>
      </c>
    </row>
    <row r="14" spans="1:15" ht="11.25" customHeight="1" x14ac:dyDescent="0.2">
      <c r="A14" s="30"/>
      <c r="B14" s="124">
        <v>43466</v>
      </c>
      <c r="C14" s="124">
        <v>43497</v>
      </c>
      <c r="D14" s="124">
        <v>43525</v>
      </c>
      <c r="E14" s="124">
        <v>43556</v>
      </c>
      <c r="F14" s="124">
        <v>43586</v>
      </c>
      <c r="G14" s="124">
        <v>43617</v>
      </c>
      <c r="H14" s="124">
        <v>43647</v>
      </c>
      <c r="I14" s="124">
        <v>43678</v>
      </c>
      <c r="J14" s="124">
        <v>43709</v>
      </c>
      <c r="K14" s="124">
        <v>43739</v>
      </c>
      <c r="L14" s="124">
        <v>43770</v>
      </c>
      <c r="M14" s="139">
        <v>43800</v>
      </c>
      <c r="N14" s="16" t="s">
        <v>31</v>
      </c>
      <c r="O14" s="32" t="s">
        <v>19</v>
      </c>
    </row>
    <row r="15" spans="1:15" ht="11.25" customHeight="1" x14ac:dyDescent="0.2">
      <c r="A15" s="30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40"/>
      <c r="N15" s="17" t="s">
        <v>51</v>
      </c>
      <c r="O15" s="32" t="s">
        <v>20</v>
      </c>
    </row>
    <row r="16" spans="1:15" ht="11.25" customHeight="1" x14ac:dyDescent="0.2">
      <c r="A16" s="30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40"/>
      <c r="N16" s="17" t="s">
        <v>52</v>
      </c>
      <c r="O16" s="33" t="s">
        <v>53</v>
      </c>
    </row>
    <row r="17" spans="1:15" ht="11.25" customHeight="1" x14ac:dyDescent="0.2">
      <c r="A17" s="34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41"/>
      <c r="N17" s="18" t="s">
        <v>21</v>
      </c>
      <c r="O17" s="35" t="s">
        <v>22</v>
      </c>
    </row>
    <row r="18" spans="1:15" ht="11.25" customHeight="1" x14ac:dyDescent="0.2">
      <c r="A18" s="36" t="s">
        <v>11</v>
      </c>
      <c r="B18" s="19">
        <f t="shared" ref="B18:L18" si="0">B19+B23+B27</f>
        <v>322003762.62</v>
      </c>
      <c r="C18" s="19">
        <f t="shared" si="0"/>
        <v>301736823.63999999</v>
      </c>
      <c r="D18" s="19">
        <f t="shared" si="0"/>
        <v>290724336.56999999</v>
      </c>
      <c r="E18" s="19">
        <f t="shared" si="0"/>
        <v>286414215.55000001</v>
      </c>
      <c r="F18" s="19">
        <f t="shared" si="0"/>
        <v>412365557.16999996</v>
      </c>
      <c r="G18" s="19">
        <f t="shared" si="0"/>
        <v>288545062.99000001</v>
      </c>
      <c r="H18" s="19">
        <f t="shared" si="0"/>
        <v>290423969.08000004</v>
      </c>
      <c r="I18" s="19">
        <f t="shared" si="0"/>
        <v>288422364.80999994</v>
      </c>
      <c r="J18" s="19">
        <f t="shared" si="0"/>
        <v>288091109.77000004</v>
      </c>
      <c r="K18" s="19">
        <f t="shared" si="0"/>
        <v>288123458.78999996</v>
      </c>
      <c r="L18" s="19">
        <f t="shared" si="0"/>
        <v>435496252.37000006</v>
      </c>
      <c r="M18" s="19">
        <f>M19+M23+M27</f>
        <v>286411430.83999997</v>
      </c>
      <c r="N18" s="20">
        <f>SUM(B18:M18)</f>
        <v>3778758344.1999998</v>
      </c>
      <c r="O18" s="19">
        <f>O19+O23+O27</f>
        <v>4316239.1399999997</v>
      </c>
    </row>
    <row r="19" spans="1:15" ht="11.25" customHeight="1" x14ac:dyDescent="0.2">
      <c r="A19" s="37" t="s">
        <v>36</v>
      </c>
      <c r="B19" s="21">
        <f>SUM(B20:B22)</f>
        <v>157723588.87</v>
      </c>
      <c r="C19" s="21">
        <f t="shared" ref="C19:L19" si="1">SUM(C20:C22)</f>
        <v>134683484.29000002</v>
      </c>
      <c r="D19" s="21">
        <f t="shared" si="1"/>
        <v>123256455.40000004</v>
      </c>
      <c r="E19" s="21">
        <f t="shared" si="1"/>
        <v>120813622.2</v>
      </c>
      <c r="F19" s="21">
        <f t="shared" si="1"/>
        <v>168726369.94</v>
      </c>
      <c r="G19" s="21">
        <f t="shared" si="1"/>
        <v>124882347.36999997</v>
      </c>
      <c r="H19" s="21">
        <f t="shared" si="1"/>
        <v>121335104.46000001</v>
      </c>
      <c r="I19" s="21">
        <f t="shared" si="1"/>
        <v>121011694.32999998</v>
      </c>
      <c r="J19" s="21">
        <f t="shared" si="1"/>
        <v>120161891.43000001</v>
      </c>
      <c r="K19" s="21">
        <f t="shared" si="1"/>
        <v>118514622.61999997</v>
      </c>
      <c r="L19" s="21">
        <f t="shared" si="1"/>
        <v>186742686.40000004</v>
      </c>
      <c r="M19" s="21">
        <f>SUM(M20:M22)</f>
        <v>118317931.07000001</v>
      </c>
      <c r="N19" s="22">
        <f t="shared" ref="N19:N27" si="2">SUM(B19:M19)</f>
        <v>1616169798.3800001</v>
      </c>
      <c r="O19" s="21">
        <f>SUM(O20:O22)</f>
        <v>34981.18</v>
      </c>
    </row>
    <row r="20" spans="1:15" ht="11.25" customHeight="1" x14ac:dyDescent="0.2">
      <c r="A20" s="37" t="s">
        <v>58</v>
      </c>
      <c r="B20" s="21">
        <v>136703624.01000002</v>
      </c>
      <c r="C20" s="46">
        <v>116315820.86000001</v>
      </c>
      <c r="D20" s="22">
        <v>104539770.09000003</v>
      </c>
      <c r="E20" s="22">
        <v>102865569.96000001</v>
      </c>
      <c r="F20" s="22">
        <v>150052900.29999998</v>
      </c>
      <c r="G20" s="22">
        <v>103224134.66999997</v>
      </c>
      <c r="H20" s="22">
        <v>102601265.34</v>
      </c>
      <c r="I20" s="22">
        <v>102355802.27999999</v>
      </c>
      <c r="J20" s="22">
        <v>101677897.34000002</v>
      </c>
      <c r="K20" s="22">
        <v>101494748.90999998</v>
      </c>
      <c r="L20" s="22">
        <v>151104480.21000004</v>
      </c>
      <c r="M20" s="22">
        <v>101587343.74000001</v>
      </c>
      <c r="N20" s="22">
        <f t="shared" si="2"/>
        <v>1374523357.71</v>
      </c>
      <c r="O20" s="21">
        <v>34981.18</v>
      </c>
    </row>
    <row r="21" spans="1:15" ht="11.25" customHeight="1" x14ac:dyDescent="0.2">
      <c r="A21" s="37" t="s">
        <v>57</v>
      </c>
      <c r="B21" s="21">
        <v>21019964.859999999</v>
      </c>
      <c r="C21" s="46">
        <v>18367663.43</v>
      </c>
      <c r="D21" s="22">
        <v>18716685.310000002</v>
      </c>
      <c r="E21" s="22">
        <v>17948052.239999998</v>
      </c>
      <c r="F21" s="22">
        <v>18673469.640000001</v>
      </c>
      <c r="G21" s="22">
        <v>21658212.700000003</v>
      </c>
      <c r="H21" s="22">
        <v>18733839.120000001</v>
      </c>
      <c r="I21" s="22">
        <v>18655892.049999997</v>
      </c>
      <c r="J21" s="22">
        <v>18483994.089999996</v>
      </c>
      <c r="K21" s="22">
        <v>17019873.710000001</v>
      </c>
      <c r="L21" s="22">
        <v>35624876.43</v>
      </c>
      <c r="M21" s="22">
        <v>16730587.33</v>
      </c>
      <c r="N21" s="22">
        <f t="shared" si="2"/>
        <v>241633110.91000006</v>
      </c>
      <c r="O21" s="21">
        <v>0</v>
      </c>
    </row>
    <row r="22" spans="1:15" ht="11.25" customHeight="1" x14ac:dyDescent="0.2">
      <c r="A22" s="37" t="s">
        <v>71</v>
      </c>
      <c r="B22" s="21">
        <v>0</v>
      </c>
      <c r="C22" s="46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13329.76</v>
      </c>
      <c r="M22" s="22">
        <v>0</v>
      </c>
      <c r="N22" s="22">
        <f t="shared" si="2"/>
        <v>13329.76</v>
      </c>
      <c r="O22" s="21">
        <v>0</v>
      </c>
    </row>
    <row r="23" spans="1:15" ht="11.25" customHeight="1" x14ac:dyDescent="0.2">
      <c r="A23" s="37" t="s">
        <v>37</v>
      </c>
      <c r="B23" s="21">
        <f>SUM(B24:B26)</f>
        <v>164280173.75</v>
      </c>
      <c r="C23" s="21">
        <f t="shared" ref="C23:O23" si="3">SUM(C24:C26)</f>
        <v>163745603.06999999</v>
      </c>
      <c r="D23" s="21">
        <f t="shared" si="3"/>
        <v>162496844.83000001</v>
      </c>
      <c r="E23" s="21">
        <f t="shared" si="3"/>
        <v>162222709.78</v>
      </c>
      <c r="F23" s="21">
        <f t="shared" si="3"/>
        <v>239434835.97</v>
      </c>
      <c r="G23" s="21">
        <f t="shared" si="3"/>
        <v>161931367.14999998</v>
      </c>
      <c r="H23" s="21">
        <f t="shared" si="3"/>
        <v>162069782.15000001</v>
      </c>
      <c r="I23" s="21">
        <f t="shared" si="3"/>
        <v>163174969.10999998</v>
      </c>
      <c r="J23" s="21">
        <f t="shared" si="3"/>
        <v>165054135.41999999</v>
      </c>
      <c r="K23" s="21">
        <f t="shared" si="3"/>
        <v>164221075.66000003</v>
      </c>
      <c r="L23" s="21">
        <f t="shared" si="3"/>
        <v>244663901.67000002</v>
      </c>
      <c r="M23" s="21">
        <f t="shared" si="3"/>
        <v>163888801.69</v>
      </c>
      <c r="N23" s="22">
        <f t="shared" si="2"/>
        <v>2117184200.2500002</v>
      </c>
      <c r="O23" s="21">
        <f t="shared" si="3"/>
        <v>0</v>
      </c>
    </row>
    <row r="24" spans="1:15" ht="11.25" customHeight="1" x14ac:dyDescent="0.2">
      <c r="A24" s="37" t="s">
        <v>61</v>
      </c>
      <c r="B24" s="21">
        <v>132027427.79000001</v>
      </c>
      <c r="C24" s="46">
        <v>131382974.39</v>
      </c>
      <c r="D24" s="22">
        <v>130113114.98</v>
      </c>
      <c r="E24" s="22">
        <v>129801460.47</v>
      </c>
      <c r="F24" s="22">
        <v>191282629.84999999</v>
      </c>
      <c r="G24" s="22">
        <v>129507551.07999997</v>
      </c>
      <c r="H24" s="22">
        <v>129240356.36</v>
      </c>
      <c r="I24" s="22">
        <v>129392509.29999998</v>
      </c>
      <c r="J24" s="22">
        <v>132849295.60999998</v>
      </c>
      <c r="K24" s="22">
        <v>131193620.34000002</v>
      </c>
      <c r="L24" s="22">
        <v>195608388.21000001</v>
      </c>
      <c r="M24" s="22">
        <v>130868310.77</v>
      </c>
      <c r="N24" s="22">
        <f t="shared" si="2"/>
        <v>1693267639.1499999</v>
      </c>
      <c r="O24" s="21">
        <v>0</v>
      </c>
    </row>
    <row r="25" spans="1:15" ht="11.25" customHeight="1" x14ac:dyDescent="0.2">
      <c r="A25" s="37" t="s">
        <v>59</v>
      </c>
      <c r="B25" s="21">
        <v>32252745.960000001</v>
      </c>
      <c r="C25" s="46">
        <v>32362628.680000003</v>
      </c>
      <c r="D25" s="22">
        <v>32383729.850000001</v>
      </c>
      <c r="E25" s="22">
        <v>32421249.309999995</v>
      </c>
      <c r="F25" s="22">
        <v>48152206.120000005</v>
      </c>
      <c r="G25" s="22">
        <v>32423816.07</v>
      </c>
      <c r="H25" s="22">
        <v>32829425.789999999</v>
      </c>
      <c r="I25" s="22">
        <v>33782459.810000002</v>
      </c>
      <c r="J25" s="22">
        <v>32204839.809999999</v>
      </c>
      <c r="K25" s="22">
        <v>33027455.32</v>
      </c>
      <c r="L25" s="22">
        <v>49055513.460000001</v>
      </c>
      <c r="M25" s="22">
        <v>33020490.920000002</v>
      </c>
      <c r="N25" s="22">
        <f t="shared" si="2"/>
        <v>423916561.10000002</v>
      </c>
      <c r="O25" s="21">
        <v>0</v>
      </c>
    </row>
    <row r="26" spans="1:15" ht="11.25" customHeight="1" x14ac:dyDescent="0.2">
      <c r="A26" s="37" t="s">
        <v>60</v>
      </c>
      <c r="B26" s="21">
        <v>0</v>
      </c>
      <c r="C26" s="46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f t="shared" si="2"/>
        <v>0</v>
      </c>
      <c r="O26" s="21">
        <v>0</v>
      </c>
    </row>
    <row r="27" spans="1:15" ht="22.5" x14ac:dyDescent="0.2">
      <c r="A27" s="38" t="s">
        <v>80</v>
      </c>
      <c r="B27" s="21">
        <v>0</v>
      </c>
      <c r="C27" s="46">
        <v>3307736.28</v>
      </c>
      <c r="D27" s="22">
        <v>4971036.34</v>
      </c>
      <c r="E27" s="22">
        <v>3377883.57</v>
      </c>
      <c r="F27" s="22">
        <v>4204351.26</v>
      </c>
      <c r="G27" s="22">
        <v>1731348.47</v>
      </c>
      <c r="H27" s="22">
        <v>7019082.4699999997</v>
      </c>
      <c r="I27" s="22">
        <v>4235701.37</v>
      </c>
      <c r="J27" s="22">
        <v>2875082.92</v>
      </c>
      <c r="K27" s="22">
        <v>5387760.5099999998</v>
      </c>
      <c r="L27" s="22">
        <v>4089664.3</v>
      </c>
      <c r="M27" s="21">
        <v>4204698.08</v>
      </c>
      <c r="N27" s="22">
        <f t="shared" si="2"/>
        <v>45404345.569999993</v>
      </c>
      <c r="O27" s="21">
        <v>4281257.96</v>
      </c>
    </row>
    <row r="28" spans="1:15" ht="11.25" customHeight="1" x14ac:dyDescent="0.2">
      <c r="A28" s="36" t="s">
        <v>55</v>
      </c>
      <c r="B28" s="21">
        <f>SUM(B29:B32)</f>
        <v>3739148.4</v>
      </c>
      <c r="C28" s="21">
        <f t="shared" ref="C28:L28" si="4">SUM(C29:C32)</f>
        <v>18816171.760000002</v>
      </c>
      <c r="D28" s="21">
        <f t="shared" si="4"/>
        <v>130593295.55</v>
      </c>
      <c r="E28" s="21">
        <f t="shared" si="4"/>
        <v>129790256.57000001</v>
      </c>
      <c r="F28" s="21">
        <f t="shared" si="4"/>
        <v>62133315.850000001</v>
      </c>
      <c r="G28" s="21">
        <f t="shared" si="4"/>
        <v>4227421.54</v>
      </c>
      <c r="H28" s="21">
        <f t="shared" si="4"/>
        <v>1700194.71</v>
      </c>
      <c r="I28" s="21">
        <f t="shared" si="4"/>
        <v>1757891.36</v>
      </c>
      <c r="J28" s="21">
        <f t="shared" si="4"/>
        <v>1070906.22</v>
      </c>
      <c r="K28" s="21">
        <f t="shared" si="4"/>
        <v>877204.26</v>
      </c>
      <c r="L28" s="21">
        <f t="shared" si="4"/>
        <v>995110.99</v>
      </c>
      <c r="M28" s="21">
        <f>SUM(M29:M32)</f>
        <v>1098359.1000000001</v>
      </c>
      <c r="N28" s="22">
        <f t="shared" ref="N28:N33" si="5">SUM(B28:M28)</f>
        <v>356799276.31000012</v>
      </c>
      <c r="O28" s="21">
        <f>SUM(O29:O32)</f>
        <v>0</v>
      </c>
    </row>
    <row r="29" spans="1:15" ht="11.25" customHeight="1" x14ac:dyDescent="0.2">
      <c r="A29" s="39" t="s">
        <v>12</v>
      </c>
      <c r="B29" s="21">
        <v>743157.36</v>
      </c>
      <c r="C29" s="46">
        <v>17461527.050000001</v>
      </c>
      <c r="D29" s="22">
        <v>3400210.74</v>
      </c>
      <c r="E29" s="22">
        <v>2820299.64</v>
      </c>
      <c r="F29" s="22">
        <v>1212645.55</v>
      </c>
      <c r="G29" s="22">
        <v>479993.21</v>
      </c>
      <c r="H29" s="22">
        <v>579375.1</v>
      </c>
      <c r="I29" s="22">
        <v>439655.27</v>
      </c>
      <c r="J29" s="22">
        <v>429669.64</v>
      </c>
      <c r="K29" s="22">
        <v>251178.89</v>
      </c>
      <c r="L29" s="22">
        <v>424589.05</v>
      </c>
      <c r="M29" s="22">
        <v>376631.78</v>
      </c>
      <c r="N29" s="22">
        <f t="shared" si="5"/>
        <v>28618933.280000005</v>
      </c>
      <c r="O29" s="21">
        <v>0</v>
      </c>
    </row>
    <row r="30" spans="1:15" ht="11.25" customHeight="1" x14ac:dyDescent="0.2">
      <c r="A30" s="39" t="s">
        <v>33</v>
      </c>
      <c r="B30" s="21"/>
      <c r="C30" s="46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>
        <f t="shared" si="5"/>
        <v>0</v>
      </c>
      <c r="O30" s="21">
        <v>0</v>
      </c>
    </row>
    <row r="31" spans="1:15" ht="11.25" customHeight="1" x14ac:dyDescent="0.2">
      <c r="A31" s="39" t="s">
        <v>34</v>
      </c>
      <c r="B31" s="21">
        <v>2995991.04</v>
      </c>
      <c r="C31" s="46">
        <v>1354644.71</v>
      </c>
      <c r="D31" s="22">
        <v>1094911.6700000002</v>
      </c>
      <c r="E31" s="22">
        <v>844703.45</v>
      </c>
      <c r="F31" s="22">
        <v>862794.18000000017</v>
      </c>
      <c r="G31" s="22">
        <v>3375128.1199999996</v>
      </c>
      <c r="H31" s="22">
        <v>1120819.6100000001</v>
      </c>
      <c r="I31" s="22">
        <v>1318236.0900000001</v>
      </c>
      <c r="J31" s="22">
        <v>641236.57999999996</v>
      </c>
      <c r="K31" s="22">
        <v>626025.37</v>
      </c>
      <c r="L31" s="22">
        <v>570521.93999999994</v>
      </c>
      <c r="M31" s="22">
        <v>721727.32</v>
      </c>
      <c r="N31" s="22">
        <f t="shared" si="5"/>
        <v>15526740.079999998</v>
      </c>
      <c r="O31" s="21">
        <v>0</v>
      </c>
    </row>
    <row r="32" spans="1:15" ht="11.25" customHeight="1" x14ac:dyDescent="0.2">
      <c r="A32" s="40" t="s">
        <v>13</v>
      </c>
      <c r="B32" s="23">
        <v>0</v>
      </c>
      <c r="C32" s="47">
        <v>0</v>
      </c>
      <c r="D32" s="24">
        <v>126098173.14</v>
      </c>
      <c r="E32" s="24">
        <v>126125253.48</v>
      </c>
      <c r="F32" s="24">
        <v>60057876.120000005</v>
      </c>
      <c r="G32" s="24">
        <v>372300.21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5"/>
        <v>312653602.94999999</v>
      </c>
      <c r="O32" s="23">
        <v>0</v>
      </c>
    </row>
    <row r="33" spans="1:16" ht="11.25" customHeight="1" x14ac:dyDescent="0.2">
      <c r="A33" s="41" t="s">
        <v>23</v>
      </c>
      <c r="B33" s="27">
        <f t="shared" ref="B33:M33" si="6">B18-B28</f>
        <v>318264614.22000003</v>
      </c>
      <c r="C33" s="27">
        <f t="shared" si="6"/>
        <v>282920651.88</v>
      </c>
      <c r="D33" s="27">
        <f t="shared" si="6"/>
        <v>160131041.01999998</v>
      </c>
      <c r="E33" s="27">
        <f t="shared" si="6"/>
        <v>156623958.98000002</v>
      </c>
      <c r="F33" s="27">
        <f t="shared" si="6"/>
        <v>350232241.31999993</v>
      </c>
      <c r="G33" s="27">
        <f t="shared" si="6"/>
        <v>284317641.44999999</v>
      </c>
      <c r="H33" s="27">
        <f t="shared" si="6"/>
        <v>288723774.37000006</v>
      </c>
      <c r="I33" s="27">
        <f t="shared" si="6"/>
        <v>286664473.44999993</v>
      </c>
      <c r="J33" s="27">
        <f t="shared" si="6"/>
        <v>287020203.55000001</v>
      </c>
      <c r="K33" s="27">
        <f t="shared" si="6"/>
        <v>287246254.52999997</v>
      </c>
      <c r="L33" s="27">
        <f t="shared" si="6"/>
        <v>434501141.38000005</v>
      </c>
      <c r="M33" s="27">
        <f t="shared" si="6"/>
        <v>285313071.73999995</v>
      </c>
      <c r="N33" s="27">
        <f t="shared" si="5"/>
        <v>3421959067.8900003</v>
      </c>
      <c r="O33" s="27">
        <f>O18-O28</f>
        <v>4316239.1399999997</v>
      </c>
      <c r="P33" s="25"/>
    </row>
    <row r="34" spans="1:16" ht="11.25" customHeight="1" x14ac:dyDescent="0.2">
      <c r="A34" s="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15"/>
    </row>
    <row r="35" spans="1:16" ht="11.25" customHeight="1" x14ac:dyDescent="0.2">
      <c r="A35" s="142" t="s">
        <v>24</v>
      </c>
      <c r="B35" s="143"/>
      <c r="C35" s="143"/>
      <c r="D35" s="143"/>
      <c r="E35" s="143"/>
      <c r="F35" s="142" t="s">
        <v>1</v>
      </c>
      <c r="G35" s="143"/>
      <c r="H35" s="143"/>
      <c r="I35" s="143"/>
      <c r="J35" s="143"/>
      <c r="K35" s="143"/>
      <c r="L35" s="143"/>
      <c r="M35" s="142" t="s">
        <v>62</v>
      </c>
      <c r="N35" s="143"/>
      <c r="O35" s="144"/>
    </row>
    <row r="36" spans="1:16" ht="11.25" customHeight="1" x14ac:dyDescent="0.2">
      <c r="A36" s="8" t="s">
        <v>15</v>
      </c>
      <c r="B36" s="11"/>
      <c r="C36" s="11"/>
      <c r="D36" s="11"/>
      <c r="E36" s="11"/>
      <c r="G36" s="103"/>
      <c r="H36" s="103"/>
      <c r="I36" s="103"/>
      <c r="J36" s="103"/>
      <c r="K36" s="103"/>
      <c r="L36" s="102">
        <v>905658590000</v>
      </c>
      <c r="M36" s="128">
        <f>L37/L36</f>
        <v>3.7831864511217194E-3</v>
      </c>
      <c r="N36" s="129"/>
      <c r="O36" s="130"/>
    </row>
    <row r="37" spans="1:16" ht="12.75" x14ac:dyDescent="0.2">
      <c r="A37" s="42" t="s">
        <v>70</v>
      </c>
      <c r="B37" s="43"/>
      <c r="C37" s="43"/>
      <c r="D37" s="43"/>
      <c r="E37" s="43"/>
      <c r="F37" s="92"/>
      <c r="G37" s="93"/>
      <c r="H37" s="93"/>
      <c r="I37" s="93"/>
      <c r="J37" s="93"/>
      <c r="K37" s="93"/>
      <c r="L37" s="94">
        <f>N33+O33</f>
        <v>3426275307.0300002</v>
      </c>
      <c r="M37" s="28"/>
      <c r="N37" s="7"/>
      <c r="O37" s="26"/>
    </row>
    <row r="38" spans="1:16" ht="11.25" customHeight="1" x14ac:dyDescent="0.2">
      <c r="A38" s="131" t="s">
        <v>72</v>
      </c>
      <c r="B38" s="132"/>
      <c r="C38" s="132"/>
      <c r="D38" s="132"/>
      <c r="E38" s="132"/>
      <c r="F38" s="107"/>
      <c r="G38" s="106"/>
      <c r="H38" s="106"/>
      <c r="I38" s="106"/>
      <c r="J38" s="106"/>
      <c r="K38" s="106"/>
      <c r="L38" s="105">
        <f>M38*L36</f>
        <v>7788663874</v>
      </c>
      <c r="M38" s="133">
        <v>8.6E-3</v>
      </c>
      <c r="N38" s="134"/>
      <c r="O38" s="135"/>
    </row>
    <row r="39" spans="1:16" ht="11.25" customHeight="1" x14ac:dyDescent="0.2">
      <c r="A39" s="44" t="s">
        <v>73</v>
      </c>
      <c r="B39" s="45"/>
      <c r="C39" s="45"/>
      <c r="D39" s="45"/>
      <c r="E39" s="45"/>
      <c r="F39" s="107"/>
      <c r="G39" s="106"/>
      <c r="H39" s="106"/>
      <c r="I39" s="106"/>
      <c r="J39" s="106"/>
      <c r="K39" s="106"/>
      <c r="L39" s="105">
        <f>M39*L36</f>
        <v>7399230680.3000002</v>
      </c>
      <c r="M39" s="136">
        <f>M38*0.95</f>
        <v>8.1700000000000002E-3</v>
      </c>
      <c r="N39" s="137"/>
      <c r="O39" s="138"/>
    </row>
    <row r="40" spans="1:16" ht="11.25" customHeight="1" x14ac:dyDescent="0.2">
      <c r="A40" s="44" t="s">
        <v>74</v>
      </c>
      <c r="B40" s="45"/>
      <c r="C40" s="45"/>
      <c r="D40" s="45"/>
      <c r="E40" s="45"/>
      <c r="F40" s="107"/>
      <c r="G40" s="106"/>
      <c r="H40" s="106"/>
      <c r="I40" s="106"/>
      <c r="J40" s="106"/>
      <c r="K40" s="106"/>
      <c r="L40" s="105">
        <f>M40*L36</f>
        <v>7009797486.6000004</v>
      </c>
      <c r="M40" s="136">
        <f>M38*0.9</f>
        <v>7.7400000000000004E-3</v>
      </c>
      <c r="N40" s="137"/>
      <c r="O40" s="138"/>
    </row>
    <row r="41" spans="1:16" s="25" customFormat="1" ht="11.25" customHeight="1" x14ac:dyDescent="0.2">
      <c r="A41" s="9" t="s">
        <v>95</v>
      </c>
      <c r="B41" s="9"/>
      <c r="C41" s="9"/>
      <c r="D41" s="9"/>
      <c r="E41" s="9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6" ht="22.5" customHeight="1" x14ac:dyDescent="0.2">
      <c r="A42" s="127" t="s">
        <v>39</v>
      </c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</row>
    <row r="43" spans="1:16" ht="11.25" customHeight="1" x14ac:dyDescent="0.2">
      <c r="A43" s="127" t="s">
        <v>64</v>
      </c>
      <c r="B43" s="127"/>
      <c r="C43" s="127"/>
      <c r="D43" s="127"/>
      <c r="E43" s="127"/>
      <c r="F43" s="127"/>
      <c r="G43" s="127"/>
      <c r="H43" s="4"/>
      <c r="I43" s="4"/>
      <c r="J43" s="4"/>
      <c r="K43" s="4"/>
      <c r="L43" s="4"/>
      <c r="M43" s="4"/>
      <c r="N43" s="4"/>
      <c r="O43" s="4"/>
    </row>
    <row r="48" spans="1:16" ht="11.25" customHeight="1" x14ac:dyDescent="0.2">
      <c r="A48" s="95" t="s">
        <v>96</v>
      </c>
    </row>
    <row r="49" spans="1:1" ht="11.25" customHeight="1" x14ac:dyDescent="0.2">
      <c r="A49" s="95" t="s">
        <v>97</v>
      </c>
    </row>
    <row r="50" spans="1:1" ht="11.25" customHeight="1" x14ac:dyDescent="0.2">
      <c r="A50" s="96"/>
    </row>
    <row r="51" spans="1:1" ht="11.25" customHeight="1" x14ac:dyDescent="0.2">
      <c r="A51" s="96"/>
    </row>
    <row r="52" spans="1:1" ht="11.25" customHeight="1" x14ac:dyDescent="0.2">
      <c r="A52" s="96"/>
    </row>
    <row r="53" spans="1:1" ht="11.25" customHeight="1" x14ac:dyDescent="0.2">
      <c r="A53" s="96"/>
    </row>
    <row r="54" spans="1:1" ht="11.25" customHeight="1" x14ac:dyDescent="0.2">
      <c r="A54" s="96" t="s">
        <v>98</v>
      </c>
    </row>
    <row r="55" spans="1:1" ht="11.25" customHeight="1" x14ac:dyDescent="0.2">
      <c r="A55" s="97" t="s">
        <v>99</v>
      </c>
    </row>
  </sheetData>
  <mergeCells count="31">
    <mergeCell ref="A43:G43"/>
    <mergeCell ref="K14:K17"/>
    <mergeCell ref="L14:L17"/>
    <mergeCell ref="M36:O36"/>
    <mergeCell ref="A38:E38"/>
    <mergeCell ref="A42:O42"/>
    <mergeCell ref="M38:O38"/>
    <mergeCell ref="M39:O39"/>
    <mergeCell ref="M40:O40"/>
    <mergeCell ref="M14:M17"/>
    <mergeCell ref="A35:E35"/>
    <mergeCell ref="F35:L35"/>
    <mergeCell ref="M35:O35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A8:O8"/>
    <mergeCell ref="A3:O3"/>
    <mergeCell ref="A4:O4"/>
    <mergeCell ref="A5:O5"/>
    <mergeCell ref="A6:O6"/>
    <mergeCell ref="A7:O7"/>
  </mergeCells>
  <pageMargins left="0.511811024" right="0.511811024" top="0.78740157499999996" bottom="0.78740157499999996" header="0.31496062000000002" footer="0.31496062000000002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showGridLines="0" topLeftCell="B5" zoomScaleNormal="100" workbookViewId="0">
      <selection activeCell="I21" sqref="I21"/>
    </sheetView>
  </sheetViews>
  <sheetFormatPr defaultRowHeight="11.25" customHeight="1" x14ac:dyDescent="0.2"/>
  <cols>
    <col min="1" max="1" width="67.140625" style="62" customWidth="1"/>
    <col min="2" max="2" width="16.5703125" style="62" customWidth="1"/>
    <col min="3" max="5" width="12.7109375" style="62" customWidth="1"/>
    <col min="6" max="6" width="14.140625" style="62" customWidth="1"/>
    <col min="7" max="7" width="19.7109375" style="62" customWidth="1"/>
    <col min="8" max="8" width="14.7109375" style="62" customWidth="1"/>
    <col min="9" max="10" width="16.5703125" style="62" customWidth="1"/>
    <col min="11" max="11" width="9.140625" style="62"/>
    <col min="12" max="12" width="11.7109375" style="62" bestFit="1" customWidth="1"/>
    <col min="13" max="16384" width="9.140625" style="62"/>
  </cols>
  <sheetData>
    <row r="1" spans="1:12" ht="15.75" x14ac:dyDescent="0.25">
      <c r="A1" s="161" t="s">
        <v>81</v>
      </c>
      <c r="B1" s="161"/>
      <c r="C1" s="161"/>
      <c r="D1" s="161"/>
      <c r="E1" s="161"/>
      <c r="F1" s="161"/>
      <c r="G1" s="161"/>
    </row>
    <row r="2" spans="1:12" ht="11.25" customHeight="1" x14ac:dyDescent="0.2">
      <c r="A2" s="145"/>
      <c r="B2" s="145"/>
      <c r="C2" s="145"/>
      <c r="D2" s="145"/>
      <c r="E2" s="145"/>
      <c r="F2" s="145"/>
      <c r="G2" s="145"/>
    </row>
    <row r="3" spans="1:12" ht="11.25" customHeight="1" x14ac:dyDescent="0.2">
      <c r="A3" s="145" t="s">
        <v>83</v>
      </c>
      <c r="B3" s="145"/>
      <c r="C3" s="145"/>
      <c r="D3" s="145"/>
      <c r="E3" s="145"/>
      <c r="F3" s="145"/>
      <c r="G3" s="145"/>
    </row>
    <row r="4" spans="1:12" ht="11.25" customHeight="1" x14ac:dyDescent="0.2">
      <c r="A4" s="145" t="s">
        <v>84</v>
      </c>
      <c r="B4" s="145"/>
      <c r="C4" s="145"/>
      <c r="D4" s="145"/>
      <c r="E4" s="145"/>
      <c r="F4" s="145"/>
      <c r="G4" s="145"/>
    </row>
    <row r="5" spans="1:12" ht="11.25" customHeight="1" x14ac:dyDescent="0.2">
      <c r="A5" s="63" t="s">
        <v>0</v>
      </c>
      <c r="B5" s="63"/>
      <c r="C5" s="63"/>
      <c r="D5" s="63"/>
      <c r="E5" s="63"/>
      <c r="F5" s="63"/>
      <c r="G5" s="63"/>
    </row>
    <row r="6" spans="1:12" ht="11.25" customHeight="1" x14ac:dyDescent="0.2">
      <c r="A6" s="162" t="s">
        <v>40</v>
      </c>
      <c r="B6" s="162"/>
      <c r="C6" s="162"/>
      <c r="D6" s="162"/>
      <c r="E6" s="162"/>
      <c r="F6" s="162"/>
      <c r="G6" s="162"/>
    </row>
    <row r="7" spans="1:12" ht="11.25" customHeight="1" x14ac:dyDescent="0.2">
      <c r="A7" s="145" t="s">
        <v>2</v>
      </c>
      <c r="B7" s="145"/>
      <c r="C7" s="145"/>
      <c r="D7" s="145"/>
      <c r="E7" s="145"/>
      <c r="F7" s="145"/>
      <c r="G7" s="145"/>
    </row>
    <row r="8" spans="1:12" ht="11.25" customHeight="1" x14ac:dyDescent="0.2">
      <c r="A8" s="145" t="s">
        <v>85</v>
      </c>
      <c r="B8" s="145"/>
      <c r="C8" s="145"/>
      <c r="D8" s="145"/>
      <c r="E8" s="145"/>
      <c r="F8" s="145"/>
      <c r="G8" s="145"/>
    </row>
    <row r="9" spans="1:12" ht="11.25" customHeight="1" x14ac:dyDescent="0.2">
      <c r="A9" s="151"/>
      <c r="B9" s="151"/>
      <c r="C9" s="151"/>
      <c r="D9" s="151"/>
      <c r="E9" s="151"/>
      <c r="F9" s="151"/>
      <c r="G9" s="151"/>
    </row>
    <row r="10" spans="1:12" ht="11.25" customHeight="1" x14ac:dyDescent="0.2">
      <c r="A10" s="152" t="s">
        <v>38</v>
      </c>
      <c r="B10" s="152"/>
      <c r="C10" s="153"/>
      <c r="D10" s="64"/>
      <c r="E10" s="64"/>
      <c r="F10" s="64"/>
      <c r="I10" s="65"/>
      <c r="J10" s="65">
        <v>1</v>
      </c>
    </row>
    <row r="11" spans="1:12" ht="15" customHeight="1" x14ac:dyDescent="0.2">
      <c r="A11" s="154" t="s">
        <v>50</v>
      </c>
      <c r="B11" s="148" t="s">
        <v>32</v>
      </c>
      <c r="C11" s="156" t="s">
        <v>4</v>
      </c>
      <c r="D11" s="157"/>
      <c r="E11" s="157"/>
      <c r="F11" s="158"/>
      <c r="G11" s="159" t="s">
        <v>56</v>
      </c>
      <c r="H11" s="146" t="s">
        <v>43</v>
      </c>
      <c r="I11" s="146" t="s">
        <v>28</v>
      </c>
      <c r="J11" s="148" t="s">
        <v>75</v>
      </c>
    </row>
    <row r="12" spans="1:12" ht="24.95" customHeight="1" x14ac:dyDescent="0.2">
      <c r="A12" s="155"/>
      <c r="B12" s="149"/>
      <c r="C12" s="150" t="s">
        <v>41</v>
      </c>
      <c r="D12" s="150"/>
      <c r="E12" s="148" t="s">
        <v>42</v>
      </c>
      <c r="F12" s="148" t="s">
        <v>69</v>
      </c>
      <c r="G12" s="160"/>
      <c r="H12" s="147"/>
      <c r="I12" s="147"/>
      <c r="J12" s="149"/>
    </row>
    <row r="13" spans="1:12" ht="49.5" customHeight="1" x14ac:dyDescent="0.2">
      <c r="A13" s="155"/>
      <c r="B13" s="149"/>
      <c r="C13" s="60" t="s">
        <v>29</v>
      </c>
      <c r="D13" s="60" t="s">
        <v>7</v>
      </c>
      <c r="E13" s="149"/>
      <c r="F13" s="149"/>
      <c r="G13" s="160"/>
      <c r="H13" s="147"/>
      <c r="I13" s="147"/>
      <c r="J13" s="149"/>
    </row>
    <row r="14" spans="1:12" ht="15.75" customHeight="1" x14ac:dyDescent="0.2">
      <c r="A14" s="155"/>
      <c r="B14" s="61" t="s">
        <v>21</v>
      </c>
      <c r="C14" s="66" t="s">
        <v>22</v>
      </c>
      <c r="D14" s="66" t="s">
        <v>46</v>
      </c>
      <c r="E14" s="12" t="s">
        <v>44</v>
      </c>
      <c r="F14" s="67" t="s">
        <v>45</v>
      </c>
      <c r="G14" s="13" t="s">
        <v>47</v>
      </c>
      <c r="H14" s="12" t="s">
        <v>78</v>
      </c>
      <c r="I14" s="68"/>
      <c r="J14" s="66" t="s">
        <v>79</v>
      </c>
    </row>
    <row r="15" spans="1:12" ht="11.25" customHeight="1" x14ac:dyDescent="0.2">
      <c r="A15" s="82" t="s">
        <v>76</v>
      </c>
      <c r="B15" s="69">
        <f>SUM(B16:B17)</f>
        <v>231587079.16</v>
      </c>
      <c r="C15" s="69">
        <f t="shared" ref="C15:J15" si="0">SUM(C16:C17)</f>
        <v>7347681.8300000001</v>
      </c>
      <c r="D15" s="69">
        <f t="shared" si="0"/>
        <v>637309.75</v>
      </c>
      <c r="E15" s="69">
        <f t="shared" si="0"/>
        <v>5265538.37</v>
      </c>
      <c r="F15" s="69">
        <f t="shared" si="0"/>
        <v>6979050.7300000004</v>
      </c>
      <c r="G15" s="69">
        <f t="shared" si="0"/>
        <v>211357498.47999999</v>
      </c>
      <c r="H15" s="69">
        <f t="shared" si="0"/>
        <v>61185416.240000002</v>
      </c>
      <c r="I15" s="110">
        <f t="shared" si="0"/>
        <v>0</v>
      </c>
      <c r="J15" s="69">
        <f t="shared" si="0"/>
        <v>150172082.23999998</v>
      </c>
    </row>
    <row r="16" spans="1:12" ht="11.25" customHeight="1" x14ac:dyDescent="0.2">
      <c r="A16" s="83" t="s">
        <v>86</v>
      </c>
      <c r="B16" s="69">
        <v>231587079.16</v>
      </c>
      <c r="C16" s="69">
        <v>7347681.8300000001</v>
      </c>
      <c r="D16" s="69">
        <v>637309.75</v>
      </c>
      <c r="E16" s="69">
        <v>5265538.37</v>
      </c>
      <c r="F16" s="69">
        <v>6979050.7300000004</v>
      </c>
      <c r="G16" s="71">
        <f t="shared" ref="G16:G24" si="1">(B16-(C16+D16+E16+F16))</f>
        <v>211357498.47999999</v>
      </c>
      <c r="H16" s="70">
        <v>61185416.240000002</v>
      </c>
      <c r="I16" s="88">
        <v>0</v>
      </c>
      <c r="J16" s="70">
        <f t="shared" ref="J16:J24" si="2">G16-H16</f>
        <v>150172082.23999998</v>
      </c>
      <c r="L16" s="90"/>
    </row>
    <row r="17" spans="1:12" ht="11.25" customHeight="1" x14ac:dyDescent="0.2">
      <c r="A17" s="84" t="s">
        <v>92</v>
      </c>
      <c r="B17" s="88">
        <v>0</v>
      </c>
      <c r="C17" s="88">
        <v>0</v>
      </c>
      <c r="D17" s="88">
        <v>0</v>
      </c>
      <c r="E17" s="88">
        <v>0</v>
      </c>
      <c r="F17" s="88">
        <v>0</v>
      </c>
      <c r="G17" s="88">
        <v>0</v>
      </c>
      <c r="H17" s="88">
        <v>0</v>
      </c>
      <c r="I17" s="88">
        <v>0</v>
      </c>
      <c r="J17" s="88">
        <f t="shared" si="2"/>
        <v>0</v>
      </c>
      <c r="L17" s="90"/>
    </row>
    <row r="18" spans="1:12" ht="11.25" customHeight="1" x14ac:dyDescent="0.2">
      <c r="A18" s="72" t="s">
        <v>77</v>
      </c>
      <c r="B18" s="111">
        <f>SUM(B19:B25)</f>
        <v>148413211.84999999</v>
      </c>
      <c r="C18" s="111">
        <f t="shared" ref="C18:J18" si="3">SUM(C19:C25)</f>
        <v>20693.45</v>
      </c>
      <c r="D18" s="112">
        <f t="shared" si="3"/>
        <v>0</v>
      </c>
      <c r="E18" s="112">
        <f t="shared" si="3"/>
        <v>0</v>
      </c>
      <c r="F18" s="111">
        <f t="shared" si="3"/>
        <v>4917414.8199999994</v>
      </c>
      <c r="G18" s="111">
        <f t="shared" si="3"/>
        <v>143475103.58000001</v>
      </c>
      <c r="H18" s="111">
        <f t="shared" si="3"/>
        <v>710254.51</v>
      </c>
      <c r="I18" s="110">
        <f t="shared" si="3"/>
        <v>0</v>
      </c>
      <c r="J18" s="111">
        <f t="shared" si="3"/>
        <v>142764849.07000002</v>
      </c>
    </row>
    <row r="19" spans="1:12" ht="11.25" customHeight="1" x14ac:dyDescent="0.2">
      <c r="A19" s="84" t="s">
        <v>87</v>
      </c>
      <c r="B19" s="87">
        <v>138498357.81999999</v>
      </c>
      <c r="C19" s="88">
        <v>20693.45</v>
      </c>
      <c r="D19" s="88">
        <v>0</v>
      </c>
      <c r="E19" s="88">
        <v>0</v>
      </c>
      <c r="F19" s="88">
        <v>0</v>
      </c>
      <c r="G19" s="86">
        <f t="shared" si="1"/>
        <v>138477664.37</v>
      </c>
      <c r="H19" s="73">
        <v>710254.51</v>
      </c>
      <c r="I19" s="88">
        <v>0</v>
      </c>
      <c r="J19" s="73">
        <f t="shared" si="2"/>
        <v>137767409.86000001</v>
      </c>
    </row>
    <row r="20" spans="1:12" ht="11.25" customHeight="1" x14ac:dyDescent="0.2">
      <c r="A20" s="84" t="s">
        <v>88</v>
      </c>
      <c r="B20" s="87">
        <v>0</v>
      </c>
      <c r="C20" s="88">
        <v>0</v>
      </c>
      <c r="D20" s="88">
        <v>0</v>
      </c>
      <c r="E20" s="88">
        <v>0</v>
      </c>
      <c r="F20" s="88">
        <v>0</v>
      </c>
      <c r="G20" s="86">
        <v>0</v>
      </c>
      <c r="H20" s="88">
        <v>0</v>
      </c>
      <c r="I20" s="88">
        <v>0</v>
      </c>
      <c r="J20" s="88">
        <f t="shared" si="2"/>
        <v>0</v>
      </c>
    </row>
    <row r="21" spans="1:12" ht="11.25" customHeight="1" x14ac:dyDescent="0.2">
      <c r="A21" s="84" t="s">
        <v>89</v>
      </c>
      <c r="B21" s="87">
        <v>3402998.71</v>
      </c>
      <c r="C21" s="88">
        <v>0</v>
      </c>
      <c r="D21" s="88">
        <v>0</v>
      </c>
      <c r="E21" s="88">
        <v>0</v>
      </c>
      <c r="F21" s="88">
        <v>0</v>
      </c>
      <c r="G21" s="86">
        <f t="shared" si="1"/>
        <v>3402998.71</v>
      </c>
      <c r="H21" s="88">
        <v>0</v>
      </c>
      <c r="I21" s="88">
        <v>0</v>
      </c>
      <c r="J21" s="73">
        <f t="shared" si="2"/>
        <v>3402998.71</v>
      </c>
      <c r="L21" s="90"/>
    </row>
    <row r="22" spans="1:12" ht="11.25" customHeight="1" x14ac:dyDescent="0.2">
      <c r="A22" s="74" t="s">
        <v>93</v>
      </c>
      <c r="B22" s="87">
        <v>24114.560000000001</v>
      </c>
      <c r="C22" s="88">
        <v>0</v>
      </c>
      <c r="D22" s="88">
        <v>0</v>
      </c>
      <c r="E22" s="88">
        <v>0</v>
      </c>
      <c r="F22" s="88">
        <v>24114.560000000001</v>
      </c>
      <c r="G22" s="86">
        <v>0</v>
      </c>
      <c r="H22" s="88">
        <v>0</v>
      </c>
      <c r="I22" s="88">
        <v>0</v>
      </c>
      <c r="J22" s="88">
        <f t="shared" si="2"/>
        <v>0</v>
      </c>
    </row>
    <row r="23" spans="1:12" ht="11.25" customHeight="1" x14ac:dyDescent="0.2">
      <c r="A23" s="84" t="s">
        <v>90</v>
      </c>
      <c r="B23" s="87">
        <v>1592890</v>
      </c>
      <c r="C23" s="88">
        <v>0</v>
      </c>
      <c r="D23" s="88">
        <v>0</v>
      </c>
      <c r="E23" s="88">
        <v>0</v>
      </c>
      <c r="F23" s="88">
        <v>0</v>
      </c>
      <c r="G23" s="86">
        <f t="shared" si="1"/>
        <v>1592890</v>
      </c>
      <c r="H23" s="88">
        <v>0</v>
      </c>
      <c r="I23" s="88">
        <v>0</v>
      </c>
      <c r="J23" s="73">
        <f t="shared" si="2"/>
        <v>1592890</v>
      </c>
    </row>
    <row r="24" spans="1:12" ht="11.25" customHeight="1" x14ac:dyDescent="0.2">
      <c r="A24" s="74" t="s">
        <v>94</v>
      </c>
      <c r="B24" s="87">
        <v>31564.7</v>
      </c>
      <c r="C24" s="88">
        <v>0</v>
      </c>
      <c r="D24" s="88">
        <v>0</v>
      </c>
      <c r="E24" s="88">
        <v>0</v>
      </c>
      <c r="F24" s="88">
        <v>30014.2</v>
      </c>
      <c r="G24" s="86">
        <f t="shared" si="1"/>
        <v>1550.5</v>
      </c>
      <c r="H24" s="88">
        <v>0</v>
      </c>
      <c r="I24" s="88">
        <v>0</v>
      </c>
      <c r="J24" s="73">
        <f t="shared" si="2"/>
        <v>1550.5</v>
      </c>
    </row>
    <row r="25" spans="1:12" ht="11.25" customHeight="1" x14ac:dyDescent="0.2">
      <c r="A25" s="75" t="s">
        <v>91</v>
      </c>
      <c r="B25" s="87">
        <v>4863286.0599999996</v>
      </c>
      <c r="C25" s="88">
        <v>0</v>
      </c>
      <c r="D25" s="88">
        <v>0</v>
      </c>
      <c r="E25" s="88">
        <v>0</v>
      </c>
      <c r="F25" s="88">
        <v>4863286.0599999996</v>
      </c>
      <c r="G25" s="86">
        <v>0</v>
      </c>
      <c r="H25" s="88">
        <v>0</v>
      </c>
      <c r="I25" s="88">
        <v>0</v>
      </c>
      <c r="J25" s="88">
        <f>G25-H25</f>
        <v>0</v>
      </c>
      <c r="L25" s="90"/>
    </row>
    <row r="26" spans="1:12" s="55" customFormat="1" ht="11.25" customHeight="1" x14ac:dyDescent="0.15">
      <c r="A26" s="76" t="s">
        <v>27</v>
      </c>
      <c r="B26" s="85">
        <f>B15+B18</f>
        <v>380000291.00999999</v>
      </c>
      <c r="C26" s="85">
        <v>0</v>
      </c>
      <c r="D26" s="85">
        <f t="shared" ref="D26:J26" si="4">D15+D18</f>
        <v>637309.75</v>
      </c>
      <c r="E26" s="85">
        <f t="shared" si="4"/>
        <v>5265538.37</v>
      </c>
      <c r="F26" s="85">
        <f t="shared" si="4"/>
        <v>11896465.550000001</v>
      </c>
      <c r="G26" s="85">
        <f t="shared" si="4"/>
        <v>354832602.06</v>
      </c>
      <c r="H26" s="85">
        <f t="shared" si="4"/>
        <v>61895670.75</v>
      </c>
      <c r="I26" s="85">
        <f t="shared" si="4"/>
        <v>0</v>
      </c>
      <c r="J26" s="85">
        <f t="shared" si="4"/>
        <v>292936931.31</v>
      </c>
    </row>
    <row r="27" spans="1:12" ht="11.25" customHeight="1" x14ac:dyDescent="0.2">
      <c r="A27" s="9" t="s">
        <v>95</v>
      </c>
      <c r="B27" s="77"/>
      <c r="C27" s="77"/>
      <c r="D27" s="64"/>
      <c r="E27" s="64"/>
      <c r="F27" s="64"/>
      <c r="G27" s="63"/>
    </row>
    <row r="28" spans="1:12" ht="11.25" customHeight="1" x14ac:dyDescent="0.2">
      <c r="A28" s="145" t="s">
        <v>64</v>
      </c>
      <c r="B28" s="145"/>
      <c r="C28" s="145"/>
      <c r="D28" s="63"/>
      <c r="E28" s="63"/>
      <c r="F28" s="63"/>
      <c r="G28" s="63"/>
    </row>
    <row r="29" spans="1:12" ht="11.25" customHeight="1" x14ac:dyDescent="0.2">
      <c r="A29" s="14" t="s">
        <v>65</v>
      </c>
      <c r="B29" s="14"/>
      <c r="C29" s="14"/>
      <c r="D29" s="5"/>
      <c r="E29" s="5"/>
      <c r="F29" s="5"/>
      <c r="G29" s="5"/>
    </row>
    <row r="30" spans="1:12" ht="11.25" customHeight="1" x14ac:dyDescent="0.2">
      <c r="A30" s="78"/>
      <c r="B30" s="108"/>
      <c r="C30" s="108"/>
      <c r="D30" s="108"/>
      <c r="E30" s="108"/>
      <c r="F30" s="108"/>
      <c r="G30" s="108"/>
      <c r="H30" s="108"/>
      <c r="I30" s="108"/>
      <c r="J30" s="108"/>
    </row>
    <row r="31" spans="1:12" ht="11.25" customHeight="1" x14ac:dyDescent="0.2">
      <c r="A31" s="79"/>
      <c r="B31" s="80"/>
      <c r="C31" s="89"/>
      <c r="D31" s="79"/>
      <c r="E31" s="79"/>
      <c r="F31" s="79"/>
      <c r="G31" s="5"/>
    </row>
    <row r="32" spans="1:12" ht="11.25" customHeight="1" x14ac:dyDescent="0.2">
      <c r="A32" s="79"/>
      <c r="B32" s="5"/>
      <c r="C32" s="89"/>
      <c r="D32" s="5"/>
      <c r="E32" s="5"/>
      <c r="F32" s="79"/>
      <c r="G32" s="5"/>
    </row>
    <row r="33" spans="1:7" ht="11.25" customHeight="1" x14ac:dyDescent="0.2">
      <c r="A33" s="79"/>
      <c r="B33" s="5"/>
      <c r="C33" s="46"/>
      <c r="D33" s="5"/>
      <c r="E33" s="5"/>
      <c r="F33" s="91"/>
      <c r="G33" s="5"/>
    </row>
    <row r="34" spans="1:7" s="81" customFormat="1" ht="11.25" customHeight="1" x14ac:dyDescent="0.2">
      <c r="A34" s="10"/>
      <c r="B34" s="10"/>
      <c r="C34" s="10"/>
      <c r="D34" s="10"/>
      <c r="E34" s="10"/>
      <c r="F34" s="46"/>
      <c r="G34" s="5"/>
    </row>
    <row r="35" spans="1:7" ht="11.25" customHeight="1" x14ac:dyDescent="0.2">
      <c r="A35" s="95" t="s">
        <v>96</v>
      </c>
      <c r="B35" s="10"/>
      <c r="C35" s="10"/>
      <c r="D35" s="10"/>
      <c r="E35" s="10"/>
      <c r="F35" s="4"/>
      <c r="G35" s="4"/>
    </row>
    <row r="36" spans="1:7" ht="11.25" customHeight="1" x14ac:dyDescent="0.2">
      <c r="A36" s="95" t="s">
        <v>97</v>
      </c>
      <c r="B36" s="10"/>
      <c r="C36" s="10"/>
      <c r="D36" s="10"/>
      <c r="E36" s="10"/>
    </row>
    <row r="37" spans="1:7" ht="11.25" customHeight="1" x14ac:dyDescent="0.2">
      <c r="A37" s="96"/>
      <c r="B37" s="10"/>
      <c r="C37" s="10"/>
      <c r="D37" s="10"/>
      <c r="E37" s="10"/>
    </row>
    <row r="38" spans="1:7" ht="11.25" customHeight="1" x14ac:dyDescent="0.2">
      <c r="A38" s="96"/>
      <c r="B38" s="10"/>
      <c r="C38" s="10"/>
      <c r="D38" s="10"/>
      <c r="E38" s="10"/>
    </row>
    <row r="39" spans="1:7" ht="11.25" customHeight="1" x14ac:dyDescent="0.2">
      <c r="A39" s="96"/>
      <c r="B39" s="10"/>
      <c r="C39" s="10"/>
      <c r="D39" s="10"/>
      <c r="E39" s="10"/>
    </row>
    <row r="40" spans="1:7" ht="11.25" customHeight="1" x14ac:dyDescent="0.2">
      <c r="A40" s="96"/>
      <c r="B40" s="10"/>
      <c r="C40" s="10"/>
      <c r="D40" s="10"/>
      <c r="E40" s="10"/>
    </row>
    <row r="41" spans="1:7" ht="11.25" customHeight="1" x14ac:dyDescent="0.2">
      <c r="A41" s="96" t="s">
        <v>98</v>
      </c>
      <c r="B41" s="10"/>
      <c r="C41" s="10"/>
      <c r="D41" s="10"/>
      <c r="E41" s="10"/>
    </row>
    <row r="42" spans="1:7" ht="11.25" customHeight="1" x14ac:dyDescent="0.2">
      <c r="A42" s="97" t="s">
        <v>99</v>
      </c>
      <c r="B42" s="10"/>
      <c r="C42" s="10"/>
      <c r="D42" s="10"/>
      <c r="E42" s="10"/>
    </row>
    <row r="43" spans="1:7" ht="11.25" customHeight="1" x14ac:dyDescent="0.2">
      <c r="A43" s="10"/>
      <c r="B43" s="10"/>
      <c r="C43" s="10"/>
      <c r="D43" s="10"/>
      <c r="E43" s="10"/>
    </row>
  </sheetData>
  <mergeCells count="20">
    <mergeCell ref="A7:G7"/>
    <mergeCell ref="A1:G1"/>
    <mergeCell ref="A2:G2"/>
    <mergeCell ref="A3:G3"/>
    <mergeCell ref="A4:G4"/>
    <mergeCell ref="A6:G6"/>
    <mergeCell ref="A8:G8"/>
    <mergeCell ref="A9:G9"/>
    <mergeCell ref="A10:C10"/>
    <mergeCell ref="A11:A14"/>
    <mergeCell ref="B11:B13"/>
    <mergeCell ref="C11:F11"/>
    <mergeCell ref="G11:G13"/>
    <mergeCell ref="A28:C28"/>
    <mergeCell ref="H11:H13"/>
    <mergeCell ref="I11:I13"/>
    <mergeCell ref="J11:J13"/>
    <mergeCell ref="C12:D12"/>
    <mergeCell ref="E12:E13"/>
    <mergeCell ref="F12:F13"/>
  </mergeCells>
  <pageMargins left="0.39370078740157483" right="0.39370078740157483" top="0.98425196850393704" bottom="0.98425196850393704" header="0" footer="0.19685039370078741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zoomScaleNormal="100" workbookViewId="0">
      <selection activeCell="B12" sqref="B12:C12"/>
    </sheetView>
  </sheetViews>
  <sheetFormatPr defaultRowHeight="12.75" x14ac:dyDescent="0.2"/>
  <cols>
    <col min="1" max="1" width="63.140625" style="54" bestFit="1" customWidth="1"/>
    <col min="2" max="2" width="25.28515625" style="54" customWidth="1"/>
    <col min="3" max="3" width="36" style="54" customWidth="1"/>
    <col min="4" max="16384" width="9.140625" style="54"/>
  </cols>
  <sheetData>
    <row r="1" spans="1:3" ht="15.75" x14ac:dyDescent="0.25">
      <c r="A1" s="53" t="s">
        <v>82</v>
      </c>
      <c r="B1" s="4"/>
      <c r="C1" s="4"/>
    </row>
    <row r="2" spans="1:3" x14ac:dyDescent="0.2">
      <c r="A2" s="55"/>
      <c r="B2" s="4"/>
      <c r="C2" s="4"/>
    </row>
    <row r="3" spans="1:3" x14ac:dyDescent="0.2">
      <c r="A3" s="169" t="s">
        <v>83</v>
      </c>
      <c r="B3" s="169"/>
      <c r="C3" s="169"/>
    </row>
    <row r="4" spans="1:3" x14ac:dyDescent="0.2">
      <c r="A4" s="113" t="s">
        <v>84</v>
      </c>
      <c r="B4" s="113"/>
      <c r="C4" s="113"/>
    </row>
    <row r="5" spans="1:3" x14ac:dyDescent="0.2">
      <c r="A5" s="113" t="s">
        <v>0</v>
      </c>
      <c r="B5" s="113"/>
      <c r="C5" s="113"/>
    </row>
    <row r="6" spans="1:3" x14ac:dyDescent="0.2">
      <c r="A6" s="114" t="s">
        <v>26</v>
      </c>
      <c r="B6" s="114"/>
      <c r="C6" s="114"/>
    </row>
    <row r="7" spans="1:3" x14ac:dyDescent="0.2">
      <c r="A7" s="113" t="s">
        <v>2</v>
      </c>
      <c r="B7" s="113"/>
      <c r="C7" s="113"/>
    </row>
    <row r="8" spans="1:3" x14ac:dyDescent="0.2">
      <c r="A8" s="113" t="s">
        <v>85</v>
      </c>
      <c r="B8" s="113"/>
      <c r="C8" s="113"/>
    </row>
    <row r="9" spans="1:3" x14ac:dyDescent="0.2">
      <c r="A9" s="56"/>
      <c r="B9" s="56"/>
      <c r="C9" s="56"/>
    </row>
    <row r="10" spans="1:3" x14ac:dyDescent="0.2">
      <c r="A10" s="4" t="s">
        <v>66</v>
      </c>
      <c r="B10" s="4"/>
      <c r="C10" s="57">
        <v>1</v>
      </c>
    </row>
    <row r="11" spans="1:3" x14ac:dyDescent="0.2">
      <c r="A11" s="51" t="s">
        <v>48</v>
      </c>
      <c r="B11" s="142" t="s">
        <v>54</v>
      </c>
      <c r="C11" s="143"/>
    </row>
    <row r="12" spans="1:3" x14ac:dyDescent="0.2">
      <c r="A12" s="48" t="s">
        <v>49</v>
      </c>
      <c r="B12" s="170">
        <f>'Anexo 1 Pessoal União'!L36</f>
        <v>905658590000</v>
      </c>
      <c r="C12" s="171"/>
    </row>
    <row r="13" spans="1:3" x14ac:dyDescent="0.2">
      <c r="A13" s="4"/>
      <c r="B13" s="4"/>
      <c r="C13" s="57"/>
    </row>
    <row r="14" spans="1:3" x14ac:dyDescent="0.2">
      <c r="A14" s="52" t="s">
        <v>8</v>
      </c>
      <c r="B14" s="50" t="s">
        <v>1</v>
      </c>
      <c r="C14" s="50" t="s">
        <v>5</v>
      </c>
    </row>
    <row r="15" spans="1:3" x14ac:dyDescent="0.2">
      <c r="A15" s="58" t="s">
        <v>25</v>
      </c>
      <c r="B15" s="104">
        <v>3426275307.0300002</v>
      </c>
      <c r="C15" s="109">
        <f>B15/B12</f>
        <v>3.7831864511217194E-3</v>
      </c>
    </row>
    <row r="16" spans="1:3" x14ac:dyDescent="0.2">
      <c r="A16" s="58" t="s">
        <v>9</v>
      </c>
      <c r="B16" s="21">
        <f>'Anexo 1 Pessoal União'!L38</f>
        <v>7788663874</v>
      </c>
      <c r="C16" s="99">
        <v>8.6E-3</v>
      </c>
    </row>
    <row r="17" spans="1:5" x14ac:dyDescent="0.2">
      <c r="A17" s="58" t="s">
        <v>67</v>
      </c>
      <c r="B17" s="21">
        <f>'Anexo 1 Pessoal União'!L39</f>
        <v>7399230680.3000002</v>
      </c>
      <c r="C17" s="100">
        <f>C16*0.95</f>
        <v>8.1700000000000002E-3</v>
      </c>
    </row>
    <row r="18" spans="1:5" x14ac:dyDescent="0.2">
      <c r="A18" s="59" t="s">
        <v>68</v>
      </c>
      <c r="B18" s="23">
        <f>'Anexo 1 Pessoal União'!L40</f>
        <v>7009797486.6000004</v>
      </c>
      <c r="C18" s="101">
        <f>C16*0.9</f>
        <v>7.7400000000000004E-3</v>
      </c>
    </row>
    <row r="19" spans="1:5" x14ac:dyDescent="0.2">
      <c r="A19" s="5"/>
      <c r="B19" s="5"/>
      <c r="C19" s="5"/>
    </row>
    <row r="20" spans="1:5" ht="12.75" customHeight="1" x14ac:dyDescent="0.2">
      <c r="A20" s="163" t="s">
        <v>3</v>
      </c>
      <c r="B20" s="165" t="s">
        <v>43</v>
      </c>
      <c r="C20" s="167" t="s">
        <v>75</v>
      </c>
    </row>
    <row r="21" spans="1:5" ht="16.5" customHeight="1" x14ac:dyDescent="0.2">
      <c r="A21" s="164"/>
      <c r="B21" s="166"/>
      <c r="C21" s="168" t="s">
        <v>14</v>
      </c>
    </row>
    <row r="22" spans="1:5" x14ac:dyDescent="0.2">
      <c r="A22" s="49" t="s">
        <v>30</v>
      </c>
      <c r="B22" s="98">
        <f>'Anexo 5 - Disp. e RP Out Pod '!H26</f>
        <v>61895670.75</v>
      </c>
      <c r="C22" s="98">
        <f>'Anexo 5 - Disp. e RP Out Pod '!J26</f>
        <v>292936931.31</v>
      </c>
    </row>
    <row r="23" spans="1:5" x14ac:dyDescent="0.2">
      <c r="A23" s="9" t="s">
        <v>95</v>
      </c>
      <c r="B23" s="9"/>
      <c r="C23" s="9"/>
    </row>
    <row r="27" spans="1:5" x14ac:dyDescent="0.2">
      <c r="A27" s="10"/>
      <c r="B27" s="10"/>
      <c r="C27" s="10"/>
      <c r="D27" s="10"/>
      <c r="E27" s="10"/>
    </row>
    <row r="28" spans="1:5" x14ac:dyDescent="0.2">
      <c r="A28" s="95" t="s">
        <v>96</v>
      </c>
      <c r="B28" s="10"/>
      <c r="C28" s="10"/>
      <c r="D28" s="10"/>
      <c r="E28" s="10"/>
    </row>
    <row r="29" spans="1:5" x14ac:dyDescent="0.2">
      <c r="A29" s="95" t="s">
        <v>97</v>
      </c>
      <c r="B29" s="10"/>
      <c r="C29" s="10"/>
      <c r="D29" s="10"/>
      <c r="E29" s="10"/>
    </row>
    <row r="30" spans="1:5" x14ac:dyDescent="0.2">
      <c r="A30" s="96"/>
      <c r="B30" s="10"/>
      <c r="C30" s="10"/>
      <c r="D30" s="10"/>
      <c r="E30" s="10"/>
    </row>
    <row r="31" spans="1:5" x14ac:dyDescent="0.2">
      <c r="A31" s="96"/>
      <c r="B31" s="10"/>
      <c r="C31" s="10"/>
      <c r="D31" s="10"/>
      <c r="E31" s="10"/>
    </row>
    <row r="32" spans="1:5" x14ac:dyDescent="0.2">
      <c r="A32" s="96"/>
      <c r="B32" s="10"/>
      <c r="C32" s="10"/>
      <c r="D32" s="10"/>
      <c r="E32" s="10"/>
    </row>
    <row r="33" spans="1:5" x14ac:dyDescent="0.2">
      <c r="A33" s="96"/>
      <c r="B33" s="10"/>
      <c r="C33" s="10"/>
      <c r="D33" s="10"/>
      <c r="E33" s="10"/>
    </row>
    <row r="34" spans="1:5" x14ac:dyDescent="0.2">
      <c r="A34" s="96" t="s">
        <v>98</v>
      </c>
      <c r="B34" s="10"/>
      <c r="C34" s="10"/>
      <c r="D34" s="10"/>
      <c r="E34" s="10"/>
    </row>
    <row r="35" spans="1:5" x14ac:dyDescent="0.2">
      <c r="A35" s="97" t="s">
        <v>99</v>
      </c>
      <c r="B35" s="10"/>
      <c r="C35" s="10"/>
      <c r="D35" s="10"/>
      <c r="E35" s="10"/>
    </row>
    <row r="36" spans="1:5" x14ac:dyDescent="0.2">
      <c r="A36" s="10"/>
      <c r="B36" s="10"/>
      <c r="C36" s="10"/>
      <c r="D36" s="10"/>
      <c r="E36" s="10"/>
    </row>
  </sheetData>
  <mergeCells count="11">
    <mergeCell ref="B11:C11"/>
    <mergeCell ref="A20:A21"/>
    <mergeCell ref="B20:B21"/>
    <mergeCell ref="C20:C21"/>
    <mergeCell ref="A3:C3"/>
    <mergeCell ref="A4:C4"/>
    <mergeCell ref="A5:C5"/>
    <mergeCell ref="A6:C6"/>
    <mergeCell ref="A7:C7"/>
    <mergeCell ref="A8:C8"/>
    <mergeCell ref="B12:C12"/>
  </mergeCells>
  <pageMargins left="0.511811024" right="0.511811024" top="0.78740157499999996" bottom="0.78740157499999996" header="0.31496062000000002" footer="0.31496062000000002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Anexo 1 Pessoal União</vt:lpstr>
      <vt:lpstr>Anexo 5 - Disp. e RP Out Pod </vt:lpstr>
      <vt:lpstr>Anexo 6 - Simpl. Outros Poderes</vt:lpstr>
      <vt:lpstr>'Anexo 6 - Simpl. Outros Poderes'!Area_de_impressao</vt:lpstr>
      <vt:lpstr>'Anexo 5 - Disp. e RP Out Pod '!Print_Area</vt:lpstr>
      <vt:lpstr>'Anexo 6 - Simpl. Outros Poderes'!Print_Area</vt:lpstr>
    </vt:vector>
  </TitlesOfParts>
  <Company>Ministério da Fazenda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creator>GEINC/CCONT/STN</dc:creator>
  <cp:lastModifiedBy>Luiz Henrique de Paiva Marques</cp:lastModifiedBy>
  <cp:lastPrinted>2017-06-16T12:58:24Z</cp:lastPrinted>
  <dcterms:created xsi:type="dcterms:W3CDTF">2001-09-06T15:18:59Z</dcterms:created>
  <dcterms:modified xsi:type="dcterms:W3CDTF">2020-01-22T12:16:06Z</dcterms:modified>
</cp:coreProperties>
</file>