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U:\CONTAB\Area_compartilhada\2018\SECONTA\RGF\3º Quadrimestre 2018\"/>
    </mc:Choice>
  </mc:AlternateContent>
  <bookViews>
    <workbookView xWindow="0" yWindow="0" windowWidth="24000" windowHeight="9735" tabRatio="656"/>
  </bookViews>
  <sheets>
    <sheet name="Anexo 1 Pessoal União" sheetId="62" r:id="rId1"/>
    <sheet name="Anexo 5 - Dispon. e RP (UNIÃO)" sheetId="50" r:id="rId2"/>
    <sheet name="Anexo 6 - Simplificado U" sheetId="65" r:id="rId3"/>
  </sheets>
  <definedNames>
    <definedName name="Ações">#REF!</definedName>
    <definedName name="_xlnm.Print_Area" localSheetId="1">'Anexo 5 - Dispon. e RP (UNIÃO)'!$A$1:$J$41</definedName>
    <definedName name="_xlnm.Print_Area" localSheetId="2">'Anexo 6 - Simplificado U'!$A$1:$C$47</definedName>
    <definedName name="Cancela">#REF!,#REF!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ritEx">#REF!</definedName>
    <definedName name="DespAcao">#REF!</definedName>
    <definedName name="DespElem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lementos">#REF!</definedName>
    <definedName name="fdsafs">#REF!,#REF!</definedName>
    <definedName name="fdsf">#REF!</definedName>
    <definedName name="fhksjd">#REF!,#REF!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>#REF!</definedName>
    <definedName name="LiqAteBimestre">#REF!</definedName>
    <definedName name="LiqNoBim">#REF!</definedName>
    <definedName name="Naturezas">#REF!</definedName>
    <definedName name="nobo1">#REF!</definedName>
    <definedName name="Novo">#REF!</definedName>
    <definedName name="Plan">#REF!</definedName>
    <definedName name="Planilha">#REF!</definedName>
    <definedName name="Planilha_1">#REF!,#REF!</definedName>
    <definedName name="Planilha_1ÁreaTotal" localSheetId="0">#REF!,#REF!</definedName>
    <definedName name="Planilha_1ÁreaTotal" localSheetId="1">#REF!,#REF!</definedName>
    <definedName name="Planilha_1ÁreaTotal">#REF!,#REF!</definedName>
    <definedName name="Planilha_1CabGráfico" localSheetId="0">#REF!</definedName>
    <definedName name="Planilha_1CabGráfico" localSheetId="1">#REF!</definedName>
    <definedName name="Planilha_1CabGráfico">#REF!</definedName>
    <definedName name="Planilha_1TítCols" localSheetId="0">#REF!,#REF!</definedName>
    <definedName name="Planilha_1TítCols" localSheetId="1">#REF!,#REF!</definedName>
    <definedName name="Planilha_1TítCols">#REF!,#REF!</definedName>
    <definedName name="Planilha_1TítLins" localSheetId="0">#REF!</definedName>
    <definedName name="Planilha_1TítLins" localSheetId="1">#REF!</definedName>
    <definedName name="Planilha_1TítLins">#REF!</definedName>
    <definedName name="Planilha_2ÁreaTotal" localSheetId="0">#REF!,#REF!</definedName>
    <definedName name="Planilha_2ÁreaTotal" localSheetId="1">#REF!,#REF!</definedName>
    <definedName name="Planilha_2ÁreaTotal">#REF!,#REF!</definedName>
    <definedName name="Planilha_2CabGráfico" localSheetId="0">#REF!</definedName>
    <definedName name="Planilha_2CabGráfico" localSheetId="1">#REF!</definedName>
    <definedName name="Planilha_2CabGráfico">#REF!</definedName>
    <definedName name="Planilha_2TítCols" localSheetId="0">#REF!,#REF!</definedName>
    <definedName name="Planilha_2TítCols" localSheetId="1">#REF!,#REF!</definedName>
    <definedName name="Planilha_2TítCols">#REF!,#REF!</definedName>
    <definedName name="Planilha_2TítLins" localSheetId="0">#REF!</definedName>
    <definedName name="Planilha_2TítLins" localSheetId="1">#REF!</definedName>
    <definedName name="Planilha_2TítLins">#REF!</definedName>
    <definedName name="Planilha_3ÁreaTotal" localSheetId="0">#REF!,#REF!</definedName>
    <definedName name="Planilha_3ÁreaTotal" localSheetId="1">#REF!,#REF!</definedName>
    <definedName name="Planilha_3ÁreaTotal">#REF!,#REF!</definedName>
    <definedName name="Planilha_3CabGráfico" localSheetId="0">#REF!</definedName>
    <definedName name="Planilha_3CabGráfico" localSheetId="1">#REF!</definedName>
    <definedName name="Planilha_3CabGráfico">#REF!</definedName>
    <definedName name="Planilha_3TítCols" localSheetId="0">#REF!,#REF!</definedName>
    <definedName name="Planilha_3TítCols" localSheetId="1">#REF!,#REF!</definedName>
    <definedName name="Planilha_3TítCols">#REF!,#REF!</definedName>
    <definedName name="Planilha_3TítLins" localSheetId="0">#REF!</definedName>
    <definedName name="Planilha_3TítLins" localSheetId="1">#REF!</definedName>
    <definedName name="Planilha_3TítLins">#REF!</definedName>
    <definedName name="Planilha_4ÁreaTotal" localSheetId="0">#REF!,#REF!</definedName>
    <definedName name="Planilha_4ÁreaTotal" localSheetId="1">#REF!,#REF!</definedName>
    <definedName name="Planilha_4ÁreaTotal">#REF!,#REF!</definedName>
    <definedName name="Planilha_4TítCols" localSheetId="0">#REF!,#REF!</definedName>
    <definedName name="Planilha_4TítCols" localSheetId="1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revAtu">#REF!</definedName>
    <definedName name="PrevInicial">#REF!</definedName>
    <definedName name="RecAnt">#REF!</definedName>
    <definedName name="RecBim">#REF!</definedName>
    <definedName name="RecNBim">#REF!</definedName>
    <definedName name="RecNoBim">#REF!</definedName>
    <definedName name="rgps">#REF!</definedName>
    <definedName name="RGPS1">#REF!</definedName>
    <definedName name="RGPS2">#REF!,#REF!</definedName>
    <definedName name="xxx">#REF!,#REF!</definedName>
  </definedNames>
  <calcPr calcId="152511"/>
</workbook>
</file>

<file path=xl/calcChain.xml><?xml version="1.0" encoding="utf-8"?>
<calcChain xmlns="http://schemas.openxmlformats.org/spreadsheetml/2006/main">
  <c r="B18" i="65" l="1"/>
  <c r="B17" i="65"/>
  <c r="B16" i="65"/>
  <c r="L40" i="62"/>
  <c r="L39" i="62"/>
  <c r="L38" i="62"/>
  <c r="N37" i="62"/>
  <c r="C15" i="65"/>
  <c r="B12" i="65"/>
  <c r="B36" i="65" l="1"/>
  <c r="C18" i="65"/>
  <c r="C17" i="65"/>
  <c r="M40" i="62" l="1"/>
  <c r="M39" i="62"/>
  <c r="B15" i="65" l="1"/>
  <c r="I15" i="50" l="1"/>
  <c r="I19" i="50"/>
  <c r="G19" i="50"/>
  <c r="F19" i="50"/>
  <c r="E19" i="50"/>
  <c r="D19" i="50"/>
  <c r="C19" i="50"/>
  <c r="B19" i="50"/>
  <c r="G15" i="50"/>
  <c r="F15" i="50"/>
  <c r="E15" i="50"/>
  <c r="E27" i="50" s="1"/>
  <c r="D15" i="50"/>
  <c r="D27" i="50" s="1"/>
  <c r="C15" i="50"/>
  <c r="C27" i="50" s="1"/>
  <c r="B15" i="50"/>
  <c r="H25" i="50"/>
  <c r="H24" i="50"/>
  <c r="H23" i="50"/>
  <c r="H22" i="50"/>
  <c r="H21" i="50"/>
  <c r="H20" i="50"/>
  <c r="H17" i="50"/>
  <c r="H16" i="50"/>
  <c r="F27" i="50" l="1"/>
  <c r="G27" i="50"/>
  <c r="I27" i="50"/>
  <c r="H15" i="50"/>
  <c r="H19" i="50"/>
  <c r="B27" i="50"/>
  <c r="O18" i="62"/>
  <c r="O33" i="62" s="1"/>
  <c r="N32" i="62"/>
  <c r="N31" i="62"/>
  <c r="N30" i="62"/>
  <c r="N29" i="62"/>
  <c r="N27" i="62"/>
  <c r="N23" i="62"/>
  <c r="N20" i="62"/>
  <c r="C23" i="62"/>
  <c r="D23" i="62"/>
  <c r="E23" i="62"/>
  <c r="F23" i="62"/>
  <c r="G23" i="62"/>
  <c r="H23" i="62"/>
  <c r="I23" i="62"/>
  <c r="J23" i="62"/>
  <c r="K23" i="62"/>
  <c r="L23" i="62"/>
  <c r="M23" i="62"/>
  <c r="B23" i="62"/>
  <c r="N21" i="62"/>
  <c r="M19" i="62"/>
  <c r="L19" i="62"/>
  <c r="K19" i="62"/>
  <c r="J19" i="62"/>
  <c r="I19" i="62"/>
  <c r="H19" i="62"/>
  <c r="G19" i="62"/>
  <c r="F19" i="62"/>
  <c r="E19" i="62"/>
  <c r="D19" i="62"/>
  <c r="C19" i="62"/>
  <c r="B19" i="62"/>
  <c r="N19" i="62" s="1"/>
  <c r="N18" i="62" s="1"/>
  <c r="H27" i="50" l="1"/>
  <c r="C36" i="65" s="1"/>
  <c r="N28" i="62"/>
  <c r="N33" i="62" s="1"/>
  <c r="L37" i="62"/>
  <c r="M28" i="62"/>
  <c r="L28" i="62"/>
  <c r="K28" i="62"/>
  <c r="J28" i="62"/>
  <c r="I28" i="62"/>
  <c r="H28" i="62"/>
  <c r="G28" i="62"/>
  <c r="F28" i="62"/>
  <c r="E28" i="62"/>
  <c r="D28" i="62"/>
  <c r="C28" i="62"/>
  <c r="B28" i="62"/>
  <c r="M18" i="62"/>
  <c r="M33" i="62" s="1"/>
  <c r="L18" i="62"/>
  <c r="L33" i="62" s="1"/>
  <c r="K18" i="62"/>
  <c r="K33" i="62" s="1"/>
  <c r="J18" i="62"/>
  <c r="I18" i="62"/>
  <c r="I33" i="62" s="1"/>
  <c r="H18" i="62"/>
  <c r="G18" i="62"/>
  <c r="G33" i="62" s="1"/>
  <c r="F18" i="62"/>
  <c r="E18" i="62"/>
  <c r="E33" i="62" s="1"/>
  <c r="D18" i="62"/>
  <c r="C18" i="62"/>
  <c r="B18" i="62"/>
  <c r="H33" i="62" l="1"/>
  <c r="C33" i="62"/>
  <c r="F33" i="62"/>
  <c r="J33" i="62"/>
  <c r="B33" i="62"/>
  <c r="D33" i="62"/>
</calcChain>
</file>

<file path=xl/sharedStrings.xml><?xml version="1.0" encoding="utf-8"?>
<sst xmlns="http://schemas.openxmlformats.org/spreadsheetml/2006/main" count="172" uniqueCount="125">
  <si>
    <t>RELATÓRIO DE GESTÃO FISCAL</t>
  </si>
  <si>
    <t>OPERAÇÕES DE CRÉDITO</t>
  </si>
  <si>
    <t>VALOR</t>
  </si>
  <si>
    <t>ORÇAMENTOS FISCAL E DA SEGURIDADE SOCIAL</t>
  </si>
  <si>
    <t>RESTOS A PAGAR</t>
  </si>
  <si>
    <t>OBRIGAÇÕES FINANCEIRAS</t>
  </si>
  <si>
    <t>% SOBRE A RCL</t>
  </si>
  <si>
    <t>Dívida Consolidada Líquida</t>
  </si>
  <si>
    <t xml:space="preserve">DEMONSTRATIVO DA DESPESA COM PESSOAL </t>
  </si>
  <si>
    <t>Do Exercício</t>
  </si>
  <si>
    <t>Limite Definido por Resolução do Senado Federal</t>
  </si>
  <si>
    <t>DESPESA COM PESSOAL</t>
  </si>
  <si>
    <t>GARANTIAS DE VALORES</t>
  </si>
  <si>
    <t>Operações de Crédito Internas e Externas</t>
  </si>
  <si>
    <t>Operações de Crédito por Antecipação da Receita</t>
  </si>
  <si>
    <t>Limite Máximo (incisos I, II e III, art. 20 da LRF) - &lt;%&gt;</t>
  </si>
  <si>
    <t>Limite Definido pelo Senado Federal para Operações de Crédito por Antecipação da Receita</t>
  </si>
  <si>
    <t>(Últimos 12 Meses)</t>
  </si>
  <si>
    <t>DESPESA BRUTA COM PESSOAL (I)</t>
  </si>
  <si>
    <t>Indenizações por Demissão e Incentivos à Demissão Voluntária</t>
  </si>
  <si>
    <t>Inativos e Pensionistas com Recursos Vinculados</t>
  </si>
  <si>
    <t>EM RESTOS A PAGAR NÃO PROCESSADOS</t>
  </si>
  <si>
    <t>RECEITA CORRENTE LÍQUIDA - RCL (IV)</t>
  </si>
  <si>
    <t>DESPESAS EXECUTADAS</t>
  </si>
  <si>
    <t>LIQUIDADAS</t>
  </si>
  <si>
    <t>INSCRITAS EM</t>
  </si>
  <si>
    <t xml:space="preserve"> RESTOS A PAGAR</t>
  </si>
  <si>
    <t xml:space="preserve">NÃO </t>
  </si>
  <si>
    <t>(a)</t>
  </si>
  <si>
    <t>(b)</t>
  </si>
  <si>
    <t>DESPESA LÍQUIDA COM PESSOAL (III) = (I - II)</t>
  </si>
  <si>
    <t>APURAÇÃO DO CUMPRIMENTO DO LIMITE LEGAL</t>
  </si>
  <si>
    <t>Despesa Total com Pessoal - DTP</t>
  </si>
  <si>
    <t>Limite Definido pelo Senado Federal para Operações de Crédito Externas e Internas</t>
  </si>
  <si>
    <t xml:space="preserve">DÍVIDA CONSOLIDADA </t>
  </si>
  <si>
    <t>TOTAL DOS RECURSOS VINCULADOS (I)</t>
  </si>
  <si>
    <t>TOTAL DOS RECURSOS NÃO VINCULADOS (II)</t>
  </si>
  <si>
    <t>TOTAL (III) = (I + II)</t>
  </si>
  <si>
    <t>DISPONIBILIDADE DE CAIXA LÍQUIDA (ANTES DA INSCRIÇÃO EM RESTOS A PAGAR NÃO PROCESSADOS DO EXERCÍCIO)</t>
  </si>
  <si>
    <t>EMPENHOS NÃO LIQUIDADOS CANCELADOS (NÃO INSCRITOS POR INSUFICIÊNCIA FINANCEIRA)</t>
  </si>
  <si>
    <t>De Exercícios Anteriores</t>
  </si>
  <si>
    <t>Total das Garantias Concedidas</t>
  </si>
  <si>
    <t>Valor Total</t>
  </si>
  <si>
    <t>INSCRIÇÃO EM RESTOS A PAGAR NÃO PROCESSADOS DO EXERCÍCIO</t>
  </si>
  <si>
    <t>TOTAL</t>
  </si>
  <si>
    <t xml:space="preserve">DISPONIBILIDADE DE CAIXA BRUTA </t>
  </si>
  <si>
    <t>(f)</t>
  </si>
  <si>
    <t>Decorrentes de Decisão Judicial de período anterior ao da apuração</t>
  </si>
  <si>
    <t>Despesas de Exercícios Anteriores de período anterior ao da apuração</t>
  </si>
  <si>
    <t xml:space="preserve"> RGF - ANEXO 1 (LRF, art. 55, inciso I, alínea "a")</t>
  </si>
  <si>
    <t xml:space="preserve">    Pessoal Ativo</t>
  </si>
  <si>
    <t xml:space="preserve">    Pessoal Inativo e Pensionistas</t>
  </si>
  <si>
    <t xml:space="preserve">    Outras despesas de pessoal decorrentes de contratos de terceirização (§ 1º do art. 18 da LRF)</t>
  </si>
  <si>
    <t xml:space="preserve"> RGF – ANEXO 5 (LRF, art. 55, Inciso III, alínea "a")</t>
  </si>
  <si>
    <t>1. Nos demonstrativos elaborados no primeiro e no segundo quadrimestre de cada exercício, os valores de restos a pagar não processados inscritos em 31 de dezembro do exercício anterior continuarão a ser informados nesse campo. Esses valores não sofrem alteração pelo seu processamento, e somente no caso de cancelamento podem ser excluídos.</t>
  </si>
  <si>
    <t>DEMONSTRATIVO DA DISPONIBILIDADE DE CAIXA E DOS RESTOS A PAGAR</t>
  </si>
  <si>
    <t xml:space="preserve">Restos a Pagar Liquidados e Não Pagos </t>
  </si>
  <si>
    <t>Restos a Pagar Empenhados e Não Liquidados de Exercícios Anteriores</t>
  </si>
  <si>
    <t>RESTOS A PAGAR EMPENHADOS E NÃO LIQUIDADOS DO EXERCÍCIO</t>
  </si>
  <si>
    <t>(d)</t>
  </si>
  <si>
    <t>(e)</t>
  </si>
  <si>
    <t>(c)</t>
  </si>
  <si>
    <t>RECEITA CORRENTE LÍQUIDA</t>
  </si>
  <si>
    <t>Receita Corrente líquida</t>
  </si>
  <si>
    <t>IDENTIFICAÇÃO DOS RECURSOS</t>
  </si>
  <si>
    <t>(ÚLTIMOS</t>
  </si>
  <si>
    <t>12 MESES)</t>
  </si>
  <si>
    <t xml:space="preserve"> PROCESSADOS</t>
  </si>
  <si>
    <t>VALOR ATÉ O QUADRIMESTRE</t>
  </si>
  <si>
    <t xml:space="preserve">DESPESAS NÃO COMPUTADAS (II) (§ 1º do art. 19 da LRF) </t>
  </si>
  <si>
    <t>INSUFICIÊNCIA FINANCEIRA VERIFICADA NO CONSÓRCIO PÚBLICO</t>
  </si>
  <si>
    <t>(g) = (a – (b + c + d + e) - f)</t>
  </si>
  <si>
    <t>Tabela 5.1 – Demonstrativo da Disponibilidade de Caixa e dos Restos a Pagar - União</t>
  </si>
  <si>
    <t>-</t>
  </si>
  <si>
    <t xml:space="preserve">      Obrigações Patronais</t>
  </si>
  <si>
    <t xml:space="preserve">      Vencimentos, Vantagens e Outras Despesas Variáveis</t>
  </si>
  <si>
    <t xml:space="preserve">      Pensões</t>
  </si>
  <si>
    <t xml:space="preserve">      Outros Benefícios Previdenciários</t>
  </si>
  <si>
    <t xml:space="preserve">      Aposentadorias, Reserva e Reformas</t>
  </si>
  <si>
    <t xml:space="preserve">% SOBRE A RCL </t>
  </si>
  <si>
    <t>Outros Recursos não Vinculados</t>
  </si>
  <si>
    <t>Tabela 1.2 - Demonstrativo da Despesa com Pessoal - União</t>
  </si>
  <si>
    <t xml:space="preserve">NOTA: </t>
  </si>
  <si>
    <t>1. Essa coluna poderá apresentar valor negativo, indicando, nesse caso, insuficiência de caixa após o registro das obrigações financeiras.</t>
  </si>
  <si>
    <t xml:space="preserve"> LRF, art. 48 - Anexo 6</t>
  </si>
  <si>
    <t>Limite Prudencial (parágrafo único, art. 22 da LRF) - &lt;%&gt;</t>
  </si>
  <si>
    <t>Limite de Alerta (inciso II do §1º do art. 59 da LRF) - &lt;%&gt;</t>
  </si>
  <si>
    <t>Tabela 6.1 - Demonstrativo Simplificado do Relatório de Gestão Fiscal - UNIÃO</t>
  </si>
  <si>
    <t>Demais Obrigaçãoes Financeiras</t>
  </si>
  <si>
    <t>DESPESA TOTAL COM PESSOAL - DTP (V) = (III a + III b)</t>
  </si>
  <si>
    <t xml:space="preserve">      Benefícios Previdenciários</t>
  </si>
  <si>
    <t xml:space="preserve">LIMITE MÁXIMO (VI) (incisos I, II e III, art. 20 da LRF) </t>
  </si>
  <si>
    <t xml:space="preserve">LIMITE PRUDENCIAL (VII) = (0,95 x VI) (parágrafo único do art. 22 da LRF) </t>
  </si>
  <si>
    <t xml:space="preserve">LIMITE DE ALERTA (VIII) = (0,90 x VI) (inciso II do §1º do art. 59 da LRF) </t>
  </si>
  <si>
    <t>Jan/2018</t>
  </si>
  <si>
    <t>Fev/2018</t>
  </si>
  <si>
    <t>Mar/2018</t>
  </si>
  <si>
    <t>Abr/2018</t>
  </si>
  <si>
    <t>Mai/2018</t>
  </si>
  <si>
    <t>Jun/2018</t>
  </si>
  <si>
    <t>Jul/2018</t>
  </si>
  <si>
    <t>Ago/2018</t>
  </si>
  <si>
    <t>Set/2018</t>
  </si>
  <si>
    <t>Out/2018</t>
  </si>
  <si>
    <t>Nov/2018</t>
  </si>
  <si>
    <t>Dez/2018</t>
  </si>
  <si>
    <t>GOVERNO FEDERAL - PODER LEGISLATIVO</t>
  </si>
  <si>
    <t>SENADO FEDERAL</t>
  </si>
  <si>
    <t>JANEIRO A DEZEMBRO DE 2018</t>
  </si>
  <si>
    <t>FONTE: Sistema SIAFI, Unidade Responsável: CONTAB, Data da emissão 09/jan/2019 e hora de emissão 08h30min</t>
  </si>
  <si>
    <t>Fonte 56 - Contribuição Plano Seguridade Social Servidor</t>
  </si>
  <si>
    <t>Fonte 69 - Contrib. Patronal p/Plano de Segurid.Soc.Serv.</t>
  </si>
  <si>
    <t>Fonte 00 - Recursos Ordinários</t>
  </si>
  <si>
    <t>Fonte 50 - Recursos Não-Financeiros Diretam. Arrecadados</t>
  </si>
  <si>
    <t>Fonte 51 - Contrib.Social s/Lucro das Pessoas Jurídicas</t>
  </si>
  <si>
    <t>Fonte 53 - Contrib.p/ Financiamento da Seguridade Social</t>
  </si>
  <si>
    <t>Fonte 63 - Rec. Prop. Decor. Alien. Bens e Dir. do Patr. Pub.</t>
  </si>
  <si>
    <t>Fonte 90 - Recursos Diversos</t>
  </si>
  <si>
    <t>ILANA TROMBKA</t>
  </si>
  <si>
    <t>Diretora-Geral</t>
  </si>
  <si>
    <t xml:space="preserve">                      FERNANDO ÁLVARO LEÃO RINCON                                               ANDRÉ LUIS SOARES DA PAIXÃO</t>
  </si>
  <si>
    <t>DISPONIBILIDADE DE CAIXA LÍQUIDA (ANTES DA INSCRIÇÃO EM RESTOS A PAGAR NÃO PROCESSADOS DO EXERCÍCIO)1</t>
  </si>
  <si>
    <t xml:space="preserve">                        Diretor da Secretaria de Finanças, Orçamento e Contabilidade                                              Auditor-Geral</t>
  </si>
  <si>
    <t xml:space="preserve">     Diretor da Secretaria de Finanças, Orçamento e Contabilidade                                            Auditor-Geral</t>
  </si>
  <si>
    <t xml:space="preserve">     Diretor da Secretaria de Finanças, Orçamento e Contabilidade                                           Auditor-Geral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</si>
</sst>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&quot;R$ &quot;#,##0.00_);[Red]\(&quot;R$ &quot;#,##0.00\)"/>
    <numFmt numFmtId="165" formatCode="0.000%"/>
    <numFmt numFmtId="166" formatCode="0.0000%"/>
  </numFmts>
  <fonts count="10" x14ac:knownFonts="1"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7"/>
      <name val="Times New Roman"/>
      <family val="1"/>
    </font>
    <font>
      <b/>
      <sz val="8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90">
    <xf numFmtId="0" fontId="0" fillId="0" borderId="0" xfId="0"/>
    <xf numFmtId="0" fontId="2" fillId="0" borderId="0" xfId="0" applyNumberFormat="1" applyFont="1" applyFill="1" applyAlignment="1"/>
    <xf numFmtId="0" fontId="2" fillId="0" borderId="0" xfId="0" applyFont="1" applyFill="1" applyAlignment="1"/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2" fillId="0" borderId="2" xfId="0" applyNumberFormat="1" applyFont="1" applyFill="1" applyBorder="1" applyAlignment="1"/>
    <xf numFmtId="0" fontId="2" fillId="0" borderId="3" xfId="0" applyNumberFormat="1" applyFont="1" applyFill="1" applyBorder="1" applyAlignment="1"/>
    <xf numFmtId="0" fontId="2" fillId="0" borderId="5" xfId="0" applyNumberFormat="1" applyFont="1" applyFill="1" applyBorder="1" applyAlignment="1"/>
    <xf numFmtId="0" fontId="2" fillId="0" borderId="6" xfId="0" applyNumberFormat="1" applyFont="1" applyFill="1" applyBorder="1" applyAlignment="1"/>
    <xf numFmtId="164" fontId="2" fillId="0" borderId="0" xfId="0" applyNumberFormat="1" applyFont="1" applyFill="1" applyAlignment="1">
      <alignment horizontal="right"/>
    </xf>
    <xf numFmtId="0" fontId="1" fillId="0" borderId="0" xfId="0" applyFont="1" applyFill="1" applyAlignment="1"/>
    <xf numFmtId="0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Border="1" applyAlignment="1"/>
    <xf numFmtId="37" fontId="2" fillId="0" borderId="0" xfId="0" applyNumberFormat="1" applyFont="1" applyFill="1" applyBorder="1" applyAlignment="1"/>
    <xf numFmtId="0" fontId="2" fillId="0" borderId="0" xfId="0" applyFont="1" applyAlignment="1">
      <alignment horizontal="left"/>
    </xf>
    <xf numFmtId="37" fontId="2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justify" wrapText="1"/>
    </xf>
    <xf numFmtId="164" fontId="2" fillId="0" borderId="8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4" fillId="0" borderId="0" xfId="0" applyFont="1" applyFill="1" applyAlignment="1"/>
    <xf numFmtId="0" fontId="4" fillId="0" borderId="0" xfId="1" applyNumberFormat="1" applyFont="1" applyFill="1" applyAlignment="1"/>
    <xf numFmtId="0" fontId="1" fillId="0" borderId="0" xfId="1" applyNumberFormat="1" applyFont="1" applyFill="1" applyAlignment="1"/>
    <xf numFmtId="0" fontId="2" fillId="0" borderId="0" xfId="1" applyNumberFormat="1" applyFont="1" applyFill="1" applyAlignment="1"/>
    <xf numFmtId="0" fontId="2" fillId="0" borderId="0" xfId="1" applyNumberFormat="1" applyFont="1" applyFill="1" applyBorder="1" applyAlignment="1"/>
    <xf numFmtId="0" fontId="2" fillId="0" borderId="5" xfId="1" applyNumberFormat="1" applyFont="1" applyFill="1" applyBorder="1" applyAlignment="1"/>
    <xf numFmtId="0" fontId="2" fillId="2" borderId="5" xfId="1" applyNumberFormat="1" applyFont="1" applyFill="1" applyBorder="1" applyAlignment="1"/>
    <xf numFmtId="0" fontId="2" fillId="0" borderId="4" xfId="1" applyNumberFormat="1" applyFont="1" applyFill="1" applyBorder="1" applyAlignment="1"/>
    <xf numFmtId="0" fontId="2" fillId="0" borderId="3" xfId="1" applyNumberFormat="1" applyFont="1" applyFill="1" applyBorder="1" applyAlignment="1"/>
    <xf numFmtId="0" fontId="3" fillId="0" borderId="0" xfId="1" applyFill="1"/>
    <xf numFmtId="0" fontId="1" fillId="0" borderId="5" xfId="1" applyNumberFormat="1" applyFont="1" applyFill="1" applyBorder="1" applyAlignment="1">
      <alignment horizontal="center"/>
    </xf>
    <xf numFmtId="0" fontId="1" fillId="0" borderId="4" xfId="1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40" fontId="2" fillId="0" borderId="10" xfId="0" applyNumberFormat="1" applyFont="1" applyFill="1" applyBorder="1" applyAlignment="1">
      <alignment horizontal="right" vertical="top" wrapText="1"/>
    </xf>
    <xf numFmtId="0" fontId="2" fillId="0" borderId="0" xfId="0" applyFont="1" applyBorder="1" applyAlignment="1"/>
    <xf numFmtId="0" fontId="1" fillId="2" borderId="13" xfId="0" applyFont="1" applyFill="1" applyBorder="1" applyAlignment="1">
      <alignment horizontal="left"/>
    </xf>
    <xf numFmtId="0" fontId="1" fillId="2" borderId="1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/>
    </xf>
    <xf numFmtId="0" fontId="2" fillId="0" borderId="0" xfId="1" applyFont="1" applyAlignment="1"/>
    <xf numFmtId="0" fontId="2" fillId="0" borderId="11" xfId="0" applyFont="1" applyBorder="1" applyAlignment="1">
      <alignment horizontal="left" vertical="center" wrapText="1"/>
    </xf>
    <xf numFmtId="0" fontId="2" fillId="0" borderId="6" xfId="1" applyNumberFormat="1" applyFont="1" applyFill="1" applyBorder="1" applyAlignment="1"/>
    <xf numFmtId="49" fontId="5" fillId="2" borderId="9" xfId="1" applyNumberFormat="1" applyFont="1" applyFill="1" applyBorder="1" applyAlignment="1">
      <alignment horizontal="center"/>
    </xf>
    <xf numFmtId="49" fontId="5" fillId="2" borderId="10" xfId="1" applyNumberFormat="1" applyFont="1" applyFill="1" applyBorder="1" applyAlignment="1">
      <alignment horizontal="center"/>
    </xf>
    <xf numFmtId="0" fontId="5" fillId="2" borderId="11" xfId="1" applyNumberFormat="1" applyFont="1" applyFill="1" applyBorder="1" applyAlignment="1">
      <alignment horizontal="center" vertical="top" wrapText="1"/>
    </xf>
    <xf numFmtId="4" fontId="2" fillId="0" borderId="9" xfId="1" applyNumberFormat="1" applyFont="1" applyFill="1" applyBorder="1" applyAlignment="1"/>
    <xf numFmtId="4" fontId="2" fillId="0" borderId="12" xfId="1" applyNumberFormat="1" applyFont="1" applyFill="1" applyBorder="1" applyAlignment="1"/>
    <xf numFmtId="4" fontId="2" fillId="0" borderId="10" xfId="1" applyNumberFormat="1" applyFont="1" applyFill="1" applyBorder="1" applyAlignment="1"/>
    <xf numFmtId="4" fontId="2" fillId="0" borderId="1" xfId="1" applyNumberFormat="1" applyFont="1" applyFill="1" applyBorder="1" applyAlignment="1"/>
    <xf numFmtId="4" fontId="2" fillId="0" borderId="11" xfId="1" applyNumberFormat="1" applyFont="1" applyFill="1" applyBorder="1" applyAlignment="1"/>
    <xf numFmtId="4" fontId="2" fillId="0" borderId="7" xfId="1" applyNumberFormat="1" applyFont="1" applyFill="1" applyBorder="1" applyAlignment="1"/>
    <xf numFmtId="0" fontId="3" fillId="0" borderId="0" xfId="1" applyFill="1" applyBorder="1"/>
    <xf numFmtId="4" fontId="2" fillId="0" borderId="5" xfId="1" applyNumberFormat="1" applyFont="1" applyFill="1" applyBorder="1" applyAlignment="1"/>
    <xf numFmtId="4" fontId="2" fillId="0" borderId="6" xfId="1" applyNumberFormat="1" applyFont="1" applyFill="1" applyBorder="1" applyAlignment="1"/>
    <xf numFmtId="0" fontId="2" fillId="2" borderId="6" xfId="1" applyNumberFormat="1" applyFont="1" applyFill="1" applyBorder="1" applyAlignment="1"/>
    <xf numFmtId="4" fontId="2" fillId="2" borderId="11" xfId="1" applyNumberFormat="1" applyFont="1" applyFill="1" applyBorder="1" applyAlignment="1"/>
    <xf numFmtId="0" fontId="1" fillId="2" borderId="5" xfId="1" applyNumberFormat="1" applyFont="1" applyFill="1" applyBorder="1" applyAlignment="1">
      <alignment horizontal="center"/>
    </xf>
    <xf numFmtId="0" fontId="1" fillId="2" borderId="4" xfId="1" applyNumberFormat="1" applyFont="1" applyFill="1" applyBorder="1" applyAlignment="1">
      <alignment horizontal="center"/>
    </xf>
    <xf numFmtId="0" fontId="1" fillId="2" borderId="12" xfId="1" applyNumberFormat="1" applyFont="1" applyFill="1" applyBorder="1" applyAlignment="1">
      <alignment horizontal="center" vertical="center"/>
    </xf>
    <xf numFmtId="0" fontId="1" fillId="2" borderId="1" xfId="1" applyNumberFormat="1" applyFont="1" applyFill="1" applyBorder="1" applyAlignment="1">
      <alignment horizontal="center" vertical="center"/>
    </xf>
    <xf numFmtId="0" fontId="5" fillId="2" borderId="14" xfId="1" applyNumberFormat="1" applyFont="1" applyFill="1" applyBorder="1" applyAlignment="1">
      <alignment horizontal="center"/>
    </xf>
    <xf numFmtId="0" fontId="5" fillId="2" borderId="2" xfId="1" applyNumberFormat="1" applyFont="1" applyFill="1" applyBorder="1" applyAlignment="1">
      <alignment horizontal="center"/>
    </xf>
    <xf numFmtId="0" fontId="5" fillId="2" borderId="2" xfId="1" applyNumberFormat="1" applyFont="1" applyFill="1" applyBorder="1" applyAlignment="1">
      <alignment horizontal="center" vertical="top" wrapText="1"/>
    </xf>
    <xf numFmtId="0" fontId="1" fillId="2" borderId="7" xfId="1" applyNumberFormat="1" applyFont="1" applyFill="1" applyBorder="1" applyAlignment="1">
      <alignment horizontal="center" vertical="center"/>
    </xf>
    <xf numFmtId="0" fontId="5" fillId="2" borderId="15" xfId="1" applyNumberFormat="1" applyFont="1" applyFill="1" applyBorder="1" applyAlignment="1">
      <alignment horizontal="center" vertical="top" wrapText="1"/>
    </xf>
    <xf numFmtId="0" fontId="2" fillId="0" borderId="1" xfId="1" applyNumberFormat="1" applyFont="1" applyFill="1" applyBorder="1" applyAlignment="1"/>
    <xf numFmtId="0" fontId="2" fillId="0" borderId="1" xfId="1" applyNumberFormat="1" applyFont="1" applyFill="1" applyBorder="1" applyAlignment="1">
      <alignment horizontal="left"/>
    </xf>
    <xf numFmtId="0" fontId="2" fillId="0" borderId="1" xfId="1" applyNumberFormat="1" applyFont="1" applyFill="1" applyBorder="1" applyAlignment="1">
      <alignment horizontal="left" wrapText="1"/>
    </xf>
    <xf numFmtId="0" fontId="2" fillId="0" borderId="1" xfId="1" applyNumberFormat="1" applyFont="1" applyFill="1" applyBorder="1" applyAlignment="1">
      <alignment horizontal="left" indent="1"/>
    </xf>
    <xf numFmtId="0" fontId="2" fillId="0" borderId="7" xfId="1" applyNumberFormat="1" applyFont="1" applyFill="1" applyBorder="1" applyAlignment="1">
      <alignment horizontal="left" indent="1"/>
    </xf>
    <xf numFmtId="0" fontId="2" fillId="2" borderId="1" xfId="1" applyNumberFormat="1" applyFont="1" applyFill="1" applyBorder="1" applyAlignment="1"/>
    <xf numFmtId="0" fontId="2" fillId="2" borderId="4" xfId="1" applyNumberFormat="1" applyFont="1" applyFill="1" applyBorder="1" applyAlignment="1"/>
    <xf numFmtId="0" fontId="1" fillId="2" borderId="6" xfId="0" applyNumberFormat="1" applyFont="1" applyFill="1" applyBorder="1" applyAlignment="1">
      <alignment horizontal="center"/>
    </xf>
    <xf numFmtId="0" fontId="2" fillId="0" borderId="15" xfId="0" applyNumberFormat="1" applyFont="1" applyFill="1" applyBorder="1" applyAlignment="1"/>
    <xf numFmtId="0" fontId="1" fillId="2" borderId="5" xfId="1" applyNumberFormat="1" applyFont="1" applyFill="1" applyBorder="1" applyAlignment="1">
      <alignment horizontal="center"/>
    </xf>
    <xf numFmtId="0" fontId="2" fillId="0" borderId="4" xfId="1" applyNumberFormat="1" applyFont="1" applyFill="1" applyBorder="1" applyAlignment="1"/>
    <xf numFmtId="0" fontId="2" fillId="0" borderId="5" xfId="1" applyNumberFormat="1" applyFont="1" applyFill="1" applyBorder="1" applyAlignment="1"/>
    <xf numFmtId="0" fontId="1" fillId="2" borderId="4" xfId="0" applyNumberFormat="1" applyFont="1" applyFill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/>
    <xf numFmtId="4" fontId="2" fillId="0" borderId="8" xfId="1" applyNumberFormat="1" applyFont="1" applyFill="1" applyBorder="1" applyAlignment="1"/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4" fontId="2" fillId="2" borderId="6" xfId="1" applyNumberFormat="1" applyFont="1" applyFill="1" applyBorder="1" applyAlignment="1"/>
    <xf numFmtId="0" fontId="2" fillId="0" borderId="0" xfId="0" applyFont="1" applyAlignment="1">
      <alignment horizontal="left"/>
    </xf>
    <xf numFmtId="0" fontId="2" fillId="0" borderId="11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left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" xfId="0" applyFont="1" applyFill="1" applyBorder="1" applyAlignment="1"/>
    <xf numFmtId="0" fontId="1" fillId="0" borderId="1" xfId="0" applyFont="1" applyFill="1" applyBorder="1" applyAlignment="1"/>
    <xf numFmtId="43" fontId="6" fillId="0" borderId="10" xfId="2" applyFont="1" applyFill="1" applyBorder="1" applyAlignment="1">
      <alignment horizontal="center" wrapText="1"/>
    </xf>
    <xf numFmtId="43" fontId="1" fillId="0" borderId="13" xfId="2" applyFont="1" applyFill="1" applyBorder="1" applyAlignment="1">
      <alignment horizontal="right" wrapText="1"/>
    </xf>
    <xf numFmtId="43" fontId="1" fillId="2" borderId="13" xfId="0" applyNumberFormat="1" applyFont="1" applyFill="1" applyBorder="1" applyAlignment="1">
      <alignment horizontal="left"/>
    </xf>
    <xf numFmtId="43" fontId="1" fillId="0" borderId="13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/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vertical="top"/>
    </xf>
    <xf numFmtId="43" fontId="6" fillId="0" borderId="13" xfId="2" applyFont="1" applyFill="1" applyBorder="1" applyAlignment="1">
      <alignment horizontal="center" wrapText="1"/>
    </xf>
    <xf numFmtId="4" fontId="2" fillId="0" borderId="9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7" xfId="0" applyNumberFormat="1" applyFont="1" applyFill="1" applyBorder="1" applyAlignment="1">
      <alignment horizontal="center"/>
    </xf>
    <xf numFmtId="43" fontId="2" fillId="0" borderId="7" xfId="0" applyNumberFormat="1" applyFont="1" applyFill="1" applyBorder="1" applyAlignment="1"/>
    <xf numFmtId="43" fontId="2" fillId="0" borderId="0" xfId="2" applyFont="1" applyFill="1" applyBorder="1" applyAlignment="1">
      <alignment horizontal="center" vertical="center" wrapText="1"/>
    </xf>
    <xf numFmtId="43" fontId="9" fillId="0" borderId="10" xfId="2" applyFont="1" applyFill="1" applyBorder="1" applyAlignment="1">
      <alignment horizontal="center" wrapText="1"/>
    </xf>
    <xf numFmtId="43" fontId="2" fillId="0" borderId="0" xfId="0" applyNumberFormat="1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43" fontId="2" fillId="0" borderId="14" xfId="2" applyFont="1" applyFill="1" applyBorder="1" applyAlignment="1">
      <alignment horizontal="right" wrapText="1"/>
    </xf>
    <xf numFmtId="43" fontId="2" fillId="0" borderId="9" xfId="2" applyFont="1" applyFill="1" applyBorder="1" applyAlignment="1">
      <alignment horizontal="right" wrapText="1"/>
    </xf>
    <xf numFmtId="40" fontId="2" fillId="0" borderId="9" xfId="0" applyNumberFormat="1" applyFont="1" applyFill="1" applyBorder="1" applyAlignment="1">
      <alignment horizontal="right" vertical="top" wrapText="1"/>
    </xf>
    <xf numFmtId="43" fontId="2" fillId="0" borderId="2" xfId="2" applyFont="1" applyFill="1" applyBorder="1" applyAlignment="1">
      <alignment horizontal="right" wrapText="1"/>
    </xf>
    <xf numFmtId="43" fontId="2" fillId="0" borderId="10" xfId="2" applyFont="1" applyFill="1" applyBorder="1" applyAlignment="1">
      <alignment horizontal="right" wrapText="1"/>
    </xf>
    <xf numFmtId="43" fontId="2" fillId="0" borderId="10" xfId="2" quotePrefix="1" applyFont="1" applyFill="1" applyBorder="1" applyAlignment="1">
      <alignment horizontal="right" wrapText="1"/>
    </xf>
    <xf numFmtId="166" fontId="2" fillId="2" borderId="5" xfId="3" applyNumberFormat="1" applyFont="1" applyFill="1" applyBorder="1" applyAlignment="1">
      <alignment horizontal="left" indent="3"/>
    </xf>
    <xf numFmtId="0" fontId="2" fillId="0" borderId="8" xfId="0" applyNumberFormat="1" applyFont="1" applyFill="1" applyBorder="1" applyAlignment="1"/>
    <xf numFmtId="166" fontId="2" fillId="0" borderId="0" xfId="3" applyNumberFormat="1" applyFont="1" applyFill="1" applyBorder="1" applyAlignment="1">
      <alignment horizontal="center"/>
    </xf>
    <xf numFmtId="10" fontId="2" fillId="0" borderId="0" xfId="0" applyNumberFormat="1" applyFont="1" applyFill="1" applyBorder="1" applyAlignment="1">
      <alignment horizontal="center"/>
    </xf>
    <xf numFmtId="10" fontId="2" fillId="0" borderId="0" xfId="3" applyNumberFormat="1" applyFont="1" applyFill="1" applyBorder="1" applyAlignment="1">
      <alignment horizontal="center"/>
    </xf>
    <xf numFmtId="10" fontId="2" fillId="0" borderId="8" xfId="3" applyNumberFormat="1" applyFont="1" applyFill="1" applyBorder="1" applyAlignment="1">
      <alignment horizontal="center"/>
    </xf>
    <xf numFmtId="0" fontId="1" fillId="2" borderId="12" xfId="0" applyNumberFormat="1" applyFont="1" applyFill="1" applyBorder="1" applyAlignment="1">
      <alignment horizontal="center"/>
    </xf>
    <xf numFmtId="4" fontId="2" fillId="0" borderId="10" xfId="0" applyNumberFormat="1" applyFont="1" applyFill="1" applyBorder="1" applyAlignment="1">
      <alignment horizontal="center"/>
    </xf>
    <xf numFmtId="4" fontId="2" fillId="0" borderId="11" xfId="0" applyNumberFormat="1" applyFont="1" applyFill="1" applyBorder="1" applyAlignment="1">
      <alignment horizontal="center"/>
    </xf>
    <xf numFmtId="0" fontId="2" fillId="0" borderId="0" xfId="1" applyNumberFormat="1" applyFont="1" applyFill="1" applyAlignment="1">
      <alignment horizontal="left"/>
    </xf>
    <xf numFmtId="0" fontId="1" fillId="0" borderId="0" xfId="1" applyNumberFormat="1" applyFont="1" applyFill="1" applyAlignment="1">
      <alignment horizontal="left"/>
    </xf>
    <xf numFmtId="0" fontId="5" fillId="2" borderId="12" xfId="1" applyNumberFormat="1" applyFont="1" applyFill="1" applyBorder="1" applyAlignment="1">
      <alignment horizontal="center"/>
    </xf>
    <xf numFmtId="0" fontId="5" fillId="2" borderId="3" xfId="1" applyNumberFormat="1" applyFont="1" applyFill="1" applyBorder="1" applyAlignment="1">
      <alignment horizontal="center"/>
    </xf>
    <xf numFmtId="0" fontId="5" fillId="2" borderId="14" xfId="1" applyNumberFormat="1" applyFont="1" applyFill="1" applyBorder="1" applyAlignment="1">
      <alignment horizontal="center"/>
    </xf>
    <xf numFmtId="0" fontId="5" fillId="2" borderId="7" xfId="1" applyNumberFormat="1" applyFont="1" applyFill="1" applyBorder="1" applyAlignment="1">
      <alignment horizontal="center"/>
    </xf>
    <xf numFmtId="0" fontId="5" fillId="2" borderId="8" xfId="1" applyNumberFormat="1" applyFont="1" applyFill="1" applyBorder="1" applyAlignment="1">
      <alignment horizontal="center"/>
    </xf>
    <xf numFmtId="0" fontId="5" fillId="2" borderId="15" xfId="1" applyNumberFormat="1" applyFont="1" applyFill="1" applyBorder="1" applyAlignment="1">
      <alignment horizontal="center"/>
    </xf>
    <xf numFmtId="0" fontId="5" fillId="2" borderId="4" xfId="1" applyNumberFormat="1" applyFont="1" applyFill="1" applyBorder="1" applyAlignment="1">
      <alignment horizontal="center"/>
    </xf>
    <xf numFmtId="0" fontId="5" fillId="2" borderId="5" xfId="1" applyNumberFormat="1" applyFont="1" applyFill="1" applyBorder="1" applyAlignment="1">
      <alignment horizontal="center"/>
    </xf>
    <xf numFmtId="0" fontId="5" fillId="2" borderId="6" xfId="1" applyNumberFormat="1" applyFont="1" applyFill="1" applyBorder="1" applyAlignment="1">
      <alignment horizontal="center"/>
    </xf>
    <xf numFmtId="49" fontId="5" fillId="2" borderId="9" xfId="1" applyNumberFormat="1" applyFont="1" applyFill="1" applyBorder="1" applyAlignment="1">
      <alignment horizontal="center" vertical="center" wrapText="1"/>
    </xf>
    <xf numFmtId="49" fontId="5" fillId="2" borderId="10" xfId="1" applyNumberFormat="1" applyFont="1" applyFill="1" applyBorder="1" applyAlignment="1">
      <alignment horizontal="center" vertical="center" wrapText="1"/>
    </xf>
    <xf numFmtId="49" fontId="5" fillId="2" borderId="11" xfId="1" applyNumberFormat="1" applyFont="1" applyFill="1" applyBorder="1" applyAlignment="1">
      <alignment horizontal="center" vertical="center" wrapText="1"/>
    </xf>
    <xf numFmtId="0" fontId="1" fillId="0" borderId="4" xfId="1" applyNumberFormat="1" applyFont="1" applyFill="1" applyBorder="1" applyAlignment="1">
      <alignment horizontal="center"/>
    </xf>
    <xf numFmtId="0" fontId="1" fillId="0" borderId="5" xfId="1" applyNumberFormat="1" applyFont="1" applyFill="1" applyBorder="1" applyAlignment="1">
      <alignment horizontal="center"/>
    </xf>
    <xf numFmtId="0" fontId="1" fillId="0" borderId="6" xfId="1" applyNumberFormat="1" applyFont="1" applyFill="1" applyBorder="1" applyAlignment="1">
      <alignment horizontal="center"/>
    </xf>
    <xf numFmtId="0" fontId="2" fillId="0" borderId="4" xfId="1" applyNumberFormat="1" applyFont="1" applyFill="1" applyBorder="1" applyAlignment="1"/>
    <xf numFmtId="0" fontId="2" fillId="0" borderId="5" xfId="1" applyNumberFormat="1" applyFont="1" applyFill="1" applyBorder="1" applyAlignment="1"/>
    <xf numFmtId="0" fontId="2" fillId="0" borderId="6" xfId="1" applyNumberFormat="1" applyFont="1" applyFill="1" applyBorder="1" applyAlignment="1"/>
    <xf numFmtId="0" fontId="2" fillId="0" borderId="0" xfId="1" applyNumberFormat="1" applyFont="1" applyFill="1" applyBorder="1" applyAlignment="1">
      <alignment horizontal="left" wrapText="1"/>
    </xf>
    <xf numFmtId="49" fontId="5" fillId="2" borderId="9" xfId="1" applyNumberFormat="1" applyFont="1" applyFill="1" applyBorder="1" applyAlignment="1">
      <alignment horizontal="center" vertical="center"/>
    </xf>
    <xf numFmtId="49" fontId="5" fillId="2" borderId="10" xfId="1" applyNumberFormat="1" applyFont="1" applyFill="1" applyBorder="1" applyAlignment="1">
      <alignment horizontal="center" vertical="center"/>
    </xf>
    <xf numFmtId="49" fontId="5" fillId="2" borderId="11" xfId="1" applyNumberFormat="1" applyFont="1" applyFill="1" applyBorder="1" applyAlignment="1">
      <alignment horizontal="center" vertical="center"/>
    </xf>
    <xf numFmtId="0" fontId="1" fillId="2" borderId="4" xfId="1" applyNumberFormat="1" applyFont="1" applyFill="1" applyBorder="1" applyAlignment="1">
      <alignment horizontal="center"/>
    </xf>
    <xf numFmtId="0" fontId="1" fillId="2" borderId="5" xfId="1" applyNumberFormat="1" applyFont="1" applyFill="1" applyBorder="1" applyAlignment="1">
      <alignment horizontal="center"/>
    </xf>
    <xf numFmtId="0" fontId="1" fillId="2" borderId="6" xfId="1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 vertical="top"/>
    </xf>
    <xf numFmtId="10" fontId="2" fillId="0" borderId="4" xfId="1" applyNumberFormat="1" applyFont="1" applyFill="1" applyBorder="1" applyAlignment="1">
      <alignment horizontal="center"/>
    </xf>
    <xf numFmtId="10" fontId="2" fillId="0" borderId="5" xfId="1" applyNumberFormat="1" applyFont="1" applyFill="1" applyBorder="1" applyAlignment="1">
      <alignment horizontal="center"/>
    </xf>
    <xf numFmtId="10" fontId="2" fillId="0" borderId="6" xfId="1" applyNumberFormat="1" applyFont="1" applyFill="1" applyBorder="1" applyAlignment="1">
      <alignment horizontal="center"/>
    </xf>
    <xf numFmtId="165" fontId="2" fillId="0" borderId="4" xfId="3" applyNumberFormat="1" applyFont="1" applyFill="1" applyBorder="1" applyAlignment="1">
      <alignment horizontal="center"/>
    </xf>
    <xf numFmtId="165" fontId="2" fillId="0" borderId="5" xfId="3" applyNumberFormat="1" applyFont="1" applyFill="1" applyBorder="1" applyAlignment="1">
      <alignment horizontal="center"/>
    </xf>
    <xf numFmtId="165" fontId="2" fillId="0" borderId="6" xfId="3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15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1" fillId="2" borderId="12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/>
    </xf>
    <xf numFmtId="4" fontId="2" fillId="0" borderId="5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/>
    </xf>
  </cellXfs>
  <cellStyles count="4">
    <cellStyle name="Normal" xfId="0" builtinId="0"/>
    <cellStyle name="Normal 2" xfId="1"/>
    <cellStyle name="Porcentagem" xfId="3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6">
    <pageSetUpPr fitToPage="1"/>
  </sheetPr>
  <dimension ref="A1:P53"/>
  <sheetViews>
    <sheetView showGridLines="0" tabSelected="1" view="pageBreakPreview" zoomScaleNormal="100" zoomScaleSheetLayoutView="100" workbookViewId="0">
      <selection activeCell="A27" sqref="A27"/>
    </sheetView>
  </sheetViews>
  <sheetFormatPr defaultRowHeight="11.25" customHeight="1" x14ac:dyDescent="0.2"/>
  <cols>
    <col min="1" max="1" width="42.140625" style="28" customWidth="1"/>
    <col min="2" max="11" width="11.7109375" style="28" bestFit="1" customWidth="1"/>
    <col min="12" max="12" width="14.85546875" style="28" bestFit="1" customWidth="1"/>
    <col min="13" max="13" width="11.7109375" style="28" bestFit="1" customWidth="1"/>
    <col min="14" max="14" width="13.140625" style="28" bestFit="1" customWidth="1"/>
    <col min="15" max="15" width="14.140625" style="28" customWidth="1"/>
    <col min="16" max="16384" width="9.140625" style="28"/>
  </cols>
  <sheetData>
    <row r="1" spans="1:15" ht="15.75" x14ac:dyDescent="0.25">
      <c r="A1" s="20" t="s">
        <v>81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11.25" customHeight="1" x14ac:dyDescent="0.2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1.25" customHeight="1" x14ac:dyDescent="0.2">
      <c r="A3" s="125" t="s">
        <v>106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ht="11.25" customHeight="1" x14ac:dyDescent="0.2">
      <c r="A4" s="125" t="s">
        <v>107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</row>
    <row r="5" spans="1:15" ht="11.25" customHeight="1" x14ac:dyDescent="0.2">
      <c r="A5" s="125" t="s">
        <v>0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</row>
    <row r="6" spans="1:15" ht="11.25" customHeight="1" x14ac:dyDescent="0.2">
      <c r="A6" s="126" t="s">
        <v>8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</row>
    <row r="7" spans="1:15" ht="11.25" customHeight="1" x14ac:dyDescent="0.2">
      <c r="A7" s="125" t="s">
        <v>3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</row>
    <row r="8" spans="1:15" ht="11.25" customHeight="1" x14ac:dyDescent="0.2">
      <c r="A8" s="125" t="s">
        <v>108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</row>
    <row r="9" spans="1:15" ht="11.25" customHeight="1" x14ac:dyDescent="0.2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5" ht="11.25" customHeight="1" x14ac:dyDescent="0.2">
      <c r="A10" s="22" t="s">
        <v>49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9">
        <v>1</v>
      </c>
    </row>
    <row r="11" spans="1:15" ht="11.25" customHeight="1" x14ac:dyDescent="0.2">
      <c r="A11" s="57"/>
      <c r="B11" s="127" t="s">
        <v>23</v>
      </c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9"/>
    </row>
    <row r="12" spans="1:15" ht="11.25" customHeight="1" x14ac:dyDescent="0.2">
      <c r="A12" s="58"/>
      <c r="B12" s="130" t="s">
        <v>17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2"/>
    </row>
    <row r="13" spans="1:15" ht="11.25" customHeight="1" x14ac:dyDescent="0.2">
      <c r="A13" s="58" t="s">
        <v>11</v>
      </c>
      <c r="B13" s="133" t="s">
        <v>24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5"/>
      <c r="O13" s="59" t="s">
        <v>25</v>
      </c>
    </row>
    <row r="14" spans="1:15" ht="11.25" customHeight="1" x14ac:dyDescent="0.2">
      <c r="A14" s="58"/>
      <c r="B14" s="136" t="s">
        <v>94</v>
      </c>
      <c r="C14" s="136" t="s">
        <v>95</v>
      </c>
      <c r="D14" s="136" t="s">
        <v>96</v>
      </c>
      <c r="E14" s="136" t="s">
        <v>97</v>
      </c>
      <c r="F14" s="136" t="s">
        <v>98</v>
      </c>
      <c r="G14" s="136" t="s">
        <v>99</v>
      </c>
      <c r="H14" s="136" t="s">
        <v>100</v>
      </c>
      <c r="I14" s="136" t="s">
        <v>101</v>
      </c>
      <c r="J14" s="136" t="s">
        <v>102</v>
      </c>
      <c r="K14" s="136" t="s">
        <v>103</v>
      </c>
      <c r="L14" s="136" t="s">
        <v>104</v>
      </c>
      <c r="M14" s="146" t="s">
        <v>105</v>
      </c>
      <c r="N14" s="41" t="s">
        <v>44</v>
      </c>
      <c r="O14" s="60" t="s">
        <v>26</v>
      </c>
    </row>
    <row r="15" spans="1:15" ht="11.25" customHeight="1" x14ac:dyDescent="0.2">
      <c r="A15" s="58"/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47"/>
      <c r="N15" s="42" t="s">
        <v>65</v>
      </c>
      <c r="O15" s="60" t="s">
        <v>27</v>
      </c>
    </row>
    <row r="16" spans="1:15" ht="11.25" customHeight="1" x14ac:dyDescent="0.2">
      <c r="A16" s="58"/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47"/>
      <c r="N16" s="42" t="s">
        <v>66</v>
      </c>
      <c r="O16" s="61" t="s">
        <v>67</v>
      </c>
    </row>
    <row r="17" spans="1:15" ht="11.25" customHeight="1" x14ac:dyDescent="0.2">
      <c r="A17" s="62"/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48"/>
      <c r="N17" s="43" t="s">
        <v>28</v>
      </c>
      <c r="O17" s="63" t="s">
        <v>29</v>
      </c>
    </row>
    <row r="18" spans="1:15" ht="11.25" customHeight="1" x14ac:dyDescent="0.2">
      <c r="A18" s="64" t="s">
        <v>18</v>
      </c>
      <c r="B18" s="44">
        <f t="shared" ref="B18:M18" si="0">B19+B23+B27</f>
        <v>300857190.86000001</v>
      </c>
      <c r="C18" s="44">
        <f t="shared" si="0"/>
        <v>267676054.09000003</v>
      </c>
      <c r="D18" s="44">
        <f t="shared" si="0"/>
        <v>275536065.66999996</v>
      </c>
      <c r="E18" s="44">
        <f t="shared" si="0"/>
        <v>269932078.92000002</v>
      </c>
      <c r="F18" s="44">
        <f t="shared" si="0"/>
        <v>278609852.00000006</v>
      </c>
      <c r="G18" s="44">
        <f t="shared" si="0"/>
        <v>394851837.31999993</v>
      </c>
      <c r="H18" s="44">
        <f t="shared" si="0"/>
        <v>269914256.13999999</v>
      </c>
      <c r="I18" s="44">
        <f t="shared" si="0"/>
        <v>274635182.83000004</v>
      </c>
      <c r="J18" s="44">
        <f t="shared" si="0"/>
        <v>268414277.57999998</v>
      </c>
      <c r="K18" s="44">
        <f t="shared" si="0"/>
        <v>277850848.55000001</v>
      </c>
      <c r="L18" s="44">
        <f t="shared" si="0"/>
        <v>422719112.01999998</v>
      </c>
      <c r="M18" s="44">
        <f t="shared" si="0"/>
        <v>273976174.84999996</v>
      </c>
      <c r="N18" s="45">
        <f>N19+N23+N27</f>
        <v>3574972930.8299994</v>
      </c>
      <c r="O18" s="44">
        <f>O19+O23+O27</f>
        <v>2210308.86</v>
      </c>
    </row>
    <row r="19" spans="1:15" ht="11.25" customHeight="1" x14ac:dyDescent="0.2">
      <c r="A19" s="65" t="s">
        <v>50</v>
      </c>
      <c r="B19" s="46">
        <f>SUM(B20:B22)</f>
        <v>153892848.96000004</v>
      </c>
      <c r="C19" s="46">
        <f t="shared" ref="C19:M19" si="1">SUM(C20:C22)</f>
        <v>120305325.20000003</v>
      </c>
      <c r="D19" s="46">
        <f t="shared" si="1"/>
        <v>121046046.68999997</v>
      </c>
      <c r="E19" s="46">
        <f t="shared" si="1"/>
        <v>121188877.75000004</v>
      </c>
      <c r="F19" s="46">
        <f t="shared" si="1"/>
        <v>121672997.98000002</v>
      </c>
      <c r="G19" s="46">
        <f t="shared" si="1"/>
        <v>169620608.64999998</v>
      </c>
      <c r="H19" s="46">
        <f t="shared" si="1"/>
        <v>119917296.24000002</v>
      </c>
      <c r="I19" s="46">
        <f t="shared" si="1"/>
        <v>118991616.93000004</v>
      </c>
      <c r="J19" s="46">
        <f t="shared" si="1"/>
        <v>119012649.21000001</v>
      </c>
      <c r="K19" s="46">
        <f t="shared" si="1"/>
        <v>118928112.86</v>
      </c>
      <c r="L19" s="46">
        <f t="shared" si="1"/>
        <v>189864417.91999996</v>
      </c>
      <c r="M19" s="46">
        <f t="shared" si="1"/>
        <v>122289720.63999999</v>
      </c>
      <c r="N19" s="47">
        <f>SUM(B19:M19)</f>
        <v>1596730519.0299997</v>
      </c>
      <c r="O19" s="46">
        <v>0</v>
      </c>
    </row>
    <row r="20" spans="1:15" ht="11.25" customHeight="1" x14ac:dyDescent="0.2">
      <c r="A20" s="65" t="s">
        <v>75</v>
      </c>
      <c r="B20" s="46">
        <v>132223922.21000002</v>
      </c>
      <c r="C20" s="78">
        <v>100442466.17000003</v>
      </c>
      <c r="D20" s="47">
        <v>101171490.50999998</v>
      </c>
      <c r="E20" s="47">
        <v>101219093.85000004</v>
      </c>
      <c r="F20" s="47">
        <v>101117607.83000001</v>
      </c>
      <c r="G20" s="47">
        <v>149957600.32999998</v>
      </c>
      <c r="H20" s="47">
        <v>100554398.04000002</v>
      </c>
      <c r="I20" s="47">
        <v>100550586.60000004</v>
      </c>
      <c r="J20" s="47">
        <v>100092379.26000001</v>
      </c>
      <c r="K20" s="47">
        <v>100190102.03</v>
      </c>
      <c r="L20" s="47">
        <v>152423741.81999996</v>
      </c>
      <c r="M20" s="47">
        <v>104610446.83999999</v>
      </c>
      <c r="N20" s="47">
        <f>SUM(B20:M20)</f>
        <v>1344553835.49</v>
      </c>
      <c r="O20" s="46">
        <v>0</v>
      </c>
    </row>
    <row r="21" spans="1:15" ht="11.25" customHeight="1" x14ac:dyDescent="0.2">
      <c r="A21" s="65" t="s">
        <v>74</v>
      </c>
      <c r="B21" s="46">
        <v>21668926.75</v>
      </c>
      <c r="C21" s="78">
        <v>19862859.029999997</v>
      </c>
      <c r="D21" s="47">
        <v>19874556.18</v>
      </c>
      <c r="E21" s="47">
        <v>19969783.900000002</v>
      </c>
      <c r="F21" s="47">
        <v>20555390.149999999</v>
      </c>
      <c r="G21" s="47">
        <v>19663008.32</v>
      </c>
      <c r="H21" s="47">
        <v>19362898.199999999</v>
      </c>
      <c r="I21" s="47">
        <v>18441030.329999998</v>
      </c>
      <c r="J21" s="47">
        <v>18920269.949999999</v>
      </c>
      <c r="K21" s="47">
        <v>18738010.829999998</v>
      </c>
      <c r="L21" s="47">
        <v>37440676.099999994</v>
      </c>
      <c r="M21" s="47">
        <v>17679273.799999997</v>
      </c>
      <c r="N21" s="47">
        <f>SUM(B21:M21)</f>
        <v>252176683.5399999</v>
      </c>
      <c r="O21" s="46">
        <v>0</v>
      </c>
    </row>
    <row r="22" spans="1:15" ht="11.25" customHeight="1" x14ac:dyDescent="0.2">
      <c r="A22" s="65" t="s">
        <v>90</v>
      </c>
      <c r="B22" s="46">
        <v>0</v>
      </c>
      <c r="C22" s="78">
        <v>0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6">
        <v>0</v>
      </c>
    </row>
    <row r="23" spans="1:15" ht="11.25" customHeight="1" x14ac:dyDescent="0.2">
      <c r="A23" s="65" t="s">
        <v>51</v>
      </c>
      <c r="B23" s="46">
        <f>SUM(B24:B26)</f>
        <v>146964341.89999998</v>
      </c>
      <c r="C23" s="46">
        <f t="shared" ref="C23:M23" si="2">SUM(C24:C26)</f>
        <v>146366882.34</v>
      </c>
      <c r="D23" s="46">
        <f t="shared" si="2"/>
        <v>147257225.08000001</v>
      </c>
      <c r="E23" s="46">
        <f t="shared" si="2"/>
        <v>146691791.09</v>
      </c>
      <c r="F23" s="46">
        <f t="shared" si="2"/>
        <v>146665376.80000001</v>
      </c>
      <c r="G23" s="46">
        <f t="shared" si="2"/>
        <v>218455634.52999997</v>
      </c>
      <c r="H23" s="46">
        <f t="shared" si="2"/>
        <v>147900593.12</v>
      </c>
      <c r="I23" s="46">
        <f t="shared" si="2"/>
        <v>146779781.55000001</v>
      </c>
      <c r="J23" s="46">
        <f t="shared" si="2"/>
        <v>147523866.67999998</v>
      </c>
      <c r="K23" s="46">
        <f t="shared" si="2"/>
        <v>149607325.32999998</v>
      </c>
      <c r="L23" s="46">
        <f t="shared" si="2"/>
        <v>228243154.60000002</v>
      </c>
      <c r="M23" s="46">
        <f t="shared" si="2"/>
        <v>143230625.63</v>
      </c>
      <c r="N23" s="47">
        <f>SUM(N24:N26)</f>
        <v>1915686598.6499999</v>
      </c>
      <c r="O23" s="46">
        <v>0</v>
      </c>
    </row>
    <row r="24" spans="1:15" ht="11.25" customHeight="1" x14ac:dyDescent="0.2">
      <c r="A24" s="65" t="s">
        <v>78</v>
      </c>
      <c r="B24" s="46">
        <v>117059186.71999998</v>
      </c>
      <c r="C24" s="78">
        <v>116396296.38000001</v>
      </c>
      <c r="D24" s="47">
        <v>117250362.78</v>
      </c>
      <c r="E24" s="47">
        <v>116618923.48</v>
      </c>
      <c r="F24" s="47">
        <v>116197731.93000002</v>
      </c>
      <c r="G24" s="47">
        <v>173621134.31999996</v>
      </c>
      <c r="H24" s="47">
        <v>117769704.06</v>
      </c>
      <c r="I24" s="47">
        <v>116501732.60000001</v>
      </c>
      <c r="J24" s="47">
        <v>117059773.72999999</v>
      </c>
      <c r="K24" s="47">
        <v>119091905.8</v>
      </c>
      <c r="L24" s="47">
        <v>182283874.46000001</v>
      </c>
      <c r="M24" s="47">
        <v>113173615.03</v>
      </c>
      <c r="N24" s="47">
        <v>1523024241.29</v>
      </c>
      <c r="O24" s="46">
        <v>0</v>
      </c>
    </row>
    <row r="25" spans="1:15" ht="11.25" customHeight="1" x14ac:dyDescent="0.2">
      <c r="A25" s="65" t="s">
        <v>76</v>
      </c>
      <c r="B25" s="46">
        <v>29905155.179999996</v>
      </c>
      <c r="C25" s="78">
        <v>29970585.960000001</v>
      </c>
      <c r="D25" s="47">
        <v>30006862.300000001</v>
      </c>
      <c r="E25" s="47">
        <v>30072867.609999996</v>
      </c>
      <c r="F25" s="47">
        <v>30467644.870000001</v>
      </c>
      <c r="G25" s="47">
        <v>44834500.210000008</v>
      </c>
      <c r="H25" s="47">
        <v>30130889.059999999</v>
      </c>
      <c r="I25" s="47">
        <v>30278048.949999999</v>
      </c>
      <c r="J25" s="47">
        <v>30464092.949999999</v>
      </c>
      <c r="K25" s="47">
        <v>30515419.529999997</v>
      </c>
      <c r="L25" s="47">
        <v>45959280.140000001</v>
      </c>
      <c r="M25" s="47">
        <v>30057010.599999998</v>
      </c>
      <c r="N25" s="47">
        <v>392662357.35999995</v>
      </c>
      <c r="O25" s="46">
        <v>0</v>
      </c>
    </row>
    <row r="26" spans="1:15" ht="11.25" customHeight="1" x14ac:dyDescent="0.2">
      <c r="A26" s="65" t="s">
        <v>77</v>
      </c>
      <c r="B26" s="46">
        <v>0</v>
      </c>
      <c r="C26" s="78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0</v>
      </c>
      <c r="N26" s="47">
        <v>0</v>
      </c>
      <c r="O26" s="46">
        <v>0</v>
      </c>
    </row>
    <row r="27" spans="1:15" ht="22.5" x14ac:dyDescent="0.2">
      <c r="A27" s="66" t="s">
        <v>52</v>
      </c>
      <c r="B27" s="46">
        <v>0</v>
      </c>
      <c r="C27" s="78">
        <v>1003846.5499999999</v>
      </c>
      <c r="D27" s="47">
        <v>7232793.9000000004</v>
      </c>
      <c r="E27" s="47">
        <v>2051410.08</v>
      </c>
      <c r="F27" s="47">
        <v>10271477.220000001</v>
      </c>
      <c r="G27" s="47">
        <v>6775594.1400000006</v>
      </c>
      <c r="H27" s="47">
        <v>2096366.78</v>
      </c>
      <c r="I27" s="47">
        <v>8863784.3499999996</v>
      </c>
      <c r="J27" s="47">
        <v>1877761.69</v>
      </c>
      <c r="K27" s="47">
        <v>9315410.3599999994</v>
      </c>
      <c r="L27" s="47">
        <v>4611539.5</v>
      </c>
      <c r="M27" s="46">
        <v>8455828.5800000001</v>
      </c>
      <c r="N27" s="47">
        <f>SUM(B27:M27)</f>
        <v>62555813.149999999</v>
      </c>
      <c r="O27" s="46">
        <v>2210308.86</v>
      </c>
    </row>
    <row r="28" spans="1:15" ht="11.25" customHeight="1" x14ac:dyDescent="0.2">
      <c r="A28" s="64" t="s">
        <v>69</v>
      </c>
      <c r="B28" s="46">
        <f t="shared" ref="B28:M28" si="3">SUM(B29:B32)</f>
        <v>104721959.81999999</v>
      </c>
      <c r="C28" s="46">
        <f t="shared" si="3"/>
        <v>113019702.97000001</v>
      </c>
      <c r="D28" s="46">
        <f t="shared" si="3"/>
        <v>72228548.770000011</v>
      </c>
      <c r="E28" s="46">
        <f t="shared" si="3"/>
        <v>28803126.5</v>
      </c>
      <c r="F28" s="46">
        <f t="shared" si="3"/>
        <v>30449705.09</v>
      </c>
      <c r="G28" s="46">
        <f t="shared" si="3"/>
        <v>30099175.609999999</v>
      </c>
      <c r="H28" s="46">
        <f t="shared" si="3"/>
        <v>29571818.77</v>
      </c>
      <c r="I28" s="46">
        <f t="shared" si="3"/>
        <v>29211270.869999997</v>
      </c>
      <c r="J28" s="46">
        <f t="shared" si="3"/>
        <v>28919127.729999997</v>
      </c>
      <c r="K28" s="46">
        <f t="shared" si="3"/>
        <v>30135362.32</v>
      </c>
      <c r="L28" s="46">
        <f t="shared" si="3"/>
        <v>29685047.539999999</v>
      </c>
      <c r="M28" s="46">
        <f t="shared" si="3"/>
        <v>21656586.430000003</v>
      </c>
      <c r="N28" s="47">
        <f>SUM(N29:N32)</f>
        <v>548501432.41999996</v>
      </c>
      <c r="O28" s="46">
        <v>0</v>
      </c>
    </row>
    <row r="29" spans="1:15" ht="11.25" customHeight="1" x14ac:dyDescent="0.2">
      <c r="A29" s="67" t="s">
        <v>19</v>
      </c>
      <c r="B29" s="46">
        <v>114239.64</v>
      </c>
      <c r="C29" s="78">
        <v>92588.51</v>
      </c>
      <c r="D29" s="47">
        <v>526849.88</v>
      </c>
      <c r="E29" s="47">
        <v>550343.5</v>
      </c>
      <c r="F29" s="47">
        <v>318598.89</v>
      </c>
      <c r="G29" s="47">
        <v>607286.92000000004</v>
      </c>
      <c r="H29" s="47">
        <v>798658.51</v>
      </c>
      <c r="I29" s="47">
        <v>1084349.3400000001</v>
      </c>
      <c r="J29" s="47">
        <v>557463.22</v>
      </c>
      <c r="K29" s="47">
        <v>664203.65</v>
      </c>
      <c r="L29" s="47">
        <v>358992.17</v>
      </c>
      <c r="M29" s="47">
        <v>789731.46</v>
      </c>
      <c r="N29" s="47">
        <f>SUM(B29:M29)</f>
        <v>6463305.6899999995</v>
      </c>
      <c r="O29" s="46">
        <v>0</v>
      </c>
    </row>
    <row r="30" spans="1:15" ht="11.25" customHeight="1" x14ac:dyDescent="0.2">
      <c r="A30" s="67" t="s">
        <v>47</v>
      </c>
      <c r="B30" s="46">
        <v>0</v>
      </c>
      <c r="C30" s="78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  <c r="K30" s="47">
        <v>0</v>
      </c>
      <c r="L30" s="47">
        <v>0</v>
      </c>
      <c r="M30" s="47">
        <v>0</v>
      </c>
      <c r="N30" s="47">
        <f>SUM(B30:M30)</f>
        <v>0</v>
      </c>
      <c r="O30" s="46">
        <v>0</v>
      </c>
    </row>
    <row r="31" spans="1:15" ht="11.25" customHeight="1" x14ac:dyDescent="0.2">
      <c r="A31" s="67" t="s">
        <v>48</v>
      </c>
      <c r="B31" s="46">
        <v>2397883.44</v>
      </c>
      <c r="C31" s="78">
        <v>472847.5</v>
      </c>
      <c r="D31" s="47">
        <v>297457.27</v>
      </c>
      <c r="E31" s="47">
        <v>1160978.0999999999</v>
      </c>
      <c r="F31" s="47">
        <v>2848229.87</v>
      </c>
      <c r="G31" s="47">
        <v>1968830.41</v>
      </c>
      <c r="H31" s="47">
        <v>1478591.7899999998</v>
      </c>
      <c r="I31" s="47">
        <v>728505.89999999991</v>
      </c>
      <c r="J31" s="47">
        <v>751928.02</v>
      </c>
      <c r="K31" s="47">
        <v>1831025.1699999997</v>
      </c>
      <c r="L31" s="47">
        <v>1757846.12</v>
      </c>
      <c r="M31" s="47">
        <v>9725796.9000000022</v>
      </c>
      <c r="N31" s="47">
        <f>SUM(B31:M31)</f>
        <v>25419920.490000002</v>
      </c>
      <c r="O31" s="46">
        <v>0</v>
      </c>
    </row>
    <row r="32" spans="1:15" ht="11.25" customHeight="1" x14ac:dyDescent="0.2">
      <c r="A32" s="68" t="s">
        <v>20</v>
      </c>
      <c r="B32" s="48">
        <v>102209836.73999999</v>
      </c>
      <c r="C32" s="79">
        <v>112454266.96000001</v>
      </c>
      <c r="D32" s="49">
        <v>71404241.620000005</v>
      </c>
      <c r="E32" s="49">
        <v>27091804.899999999</v>
      </c>
      <c r="F32" s="49">
        <v>27282876.329999998</v>
      </c>
      <c r="G32" s="49">
        <v>27523058.280000001</v>
      </c>
      <c r="H32" s="49">
        <v>27294568.469999999</v>
      </c>
      <c r="I32" s="49">
        <v>27398415.629999999</v>
      </c>
      <c r="J32" s="49">
        <v>27609736.489999998</v>
      </c>
      <c r="K32" s="49">
        <v>27640133.5</v>
      </c>
      <c r="L32" s="49">
        <v>27568209.25</v>
      </c>
      <c r="M32" s="49">
        <v>11141058.07</v>
      </c>
      <c r="N32" s="49">
        <f>SUM(B32:M32)</f>
        <v>516618206.23999995</v>
      </c>
      <c r="O32" s="48">
        <v>0</v>
      </c>
    </row>
    <row r="33" spans="1:16" ht="11.25" customHeight="1" x14ac:dyDescent="0.2">
      <c r="A33" s="69" t="s">
        <v>30</v>
      </c>
      <c r="B33" s="54">
        <f t="shared" ref="B33:M33" si="4">B18-B28</f>
        <v>196135231.04000002</v>
      </c>
      <c r="C33" s="54">
        <f t="shared" si="4"/>
        <v>154656351.12</v>
      </c>
      <c r="D33" s="54">
        <f t="shared" si="4"/>
        <v>203307516.89999995</v>
      </c>
      <c r="E33" s="54">
        <f t="shared" si="4"/>
        <v>241128952.42000002</v>
      </c>
      <c r="F33" s="54">
        <f t="shared" si="4"/>
        <v>248160146.91000006</v>
      </c>
      <c r="G33" s="54">
        <f t="shared" si="4"/>
        <v>364752661.70999992</v>
      </c>
      <c r="H33" s="54">
        <f t="shared" si="4"/>
        <v>240342437.36999997</v>
      </c>
      <c r="I33" s="54">
        <f t="shared" si="4"/>
        <v>245423911.96000004</v>
      </c>
      <c r="J33" s="54">
        <f t="shared" si="4"/>
        <v>239495149.84999999</v>
      </c>
      <c r="K33" s="54">
        <f t="shared" si="4"/>
        <v>247715486.23000002</v>
      </c>
      <c r="L33" s="54">
        <f t="shared" si="4"/>
        <v>393034064.47999996</v>
      </c>
      <c r="M33" s="54">
        <f t="shared" si="4"/>
        <v>252319588.41999996</v>
      </c>
      <c r="N33" s="54">
        <f>N18-N28</f>
        <v>3026471498.4099994</v>
      </c>
      <c r="O33" s="54">
        <f>O18-O28</f>
        <v>2210308.86</v>
      </c>
      <c r="P33" s="50"/>
    </row>
    <row r="34" spans="1:16" ht="11.25" customHeight="1" x14ac:dyDescent="0.2">
      <c r="A34" s="26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40"/>
    </row>
    <row r="35" spans="1:16" ht="11.25" customHeight="1" x14ac:dyDescent="0.2">
      <c r="A35" s="149" t="s">
        <v>31</v>
      </c>
      <c r="B35" s="150"/>
      <c r="C35" s="150"/>
      <c r="D35" s="150"/>
      <c r="E35" s="150"/>
      <c r="F35" s="149" t="s">
        <v>2</v>
      </c>
      <c r="G35" s="150"/>
      <c r="H35" s="150"/>
      <c r="I35" s="150"/>
      <c r="J35" s="150"/>
      <c r="K35" s="150"/>
      <c r="L35" s="150"/>
      <c r="M35" s="149" t="s">
        <v>79</v>
      </c>
      <c r="N35" s="150"/>
      <c r="O35" s="151"/>
    </row>
    <row r="36" spans="1:16" ht="11.25" customHeight="1" x14ac:dyDescent="0.2">
      <c r="A36" s="26" t="s">
        <v>22</v>
      </c>
      <c r="B36" s="29"/>
      <c r="C36" s="29"/>
      <c r="D36" s="29"/>
      <c r="E36" s="29"/>
      <c r="F36" s="30"/>
      <c r="G36" s="29"/>
      <c r="H36" s="51"/>
      <c r="I36" s="51"/>
      <c r="J36" s="51"/>
      <c r="K36" s="51"/>
      <c r="L36" s="52">
        <v>805348403000</v>
      </c>
      <c r="M36" s="139" t="s">
        <v>73</v>
      </c>
      <c r="N36" s="140"/>
      <c r="O36" s="141"/>
    </row>
    <row r="37" spans="1:16" ht="12.75" x14ac:dyDescent="0.2">
      <c r="A37" s="70" t="s">
        <v>89</v>
      </c>
      <c r="B37" s="73"/>
      <c r="C37" s="73"/>
      <c r="D37" s="73"/>
      <c r="E37" s="73"/>
      <c r="F37" s="56"/>
      <c r="G37" s="55"/>
      <c r="H37" s="25"/>
      <c r="I37" s="25"/>
      <c r="J37" s="25"/>
      <c r="K37" s="25"/>
      <c r="L37" s="83">
        <f>N33+O33</f>
        <v>3028681807.2699995</v>
      </c>
      <c r="M37" s="56"/>
      <c r="N37" s="116">
        <f>L37/L36</f>
        <v>3.7607100181584387E-3</v>
      </c>
      <c r="O37" s="53"/>
    </row>
    <row r="38" spans="1:16" ht="11.25" customHeight="1" x14ac:dyDescent="0.2">
      <c r="A38" s="142" t="s">
        <v>91</v>
      </c>
      <c r="B38" s="143"/>
      <c r="C38" s="143"/>
      <c r="D38" s="143"/>
      <c r="E38" s="144"/>
      <c r="F38" s="26"/>
      <c r="G38" s="24"/>
      <c r="H38" s="24"/>
      <c r="I38" s="24"/>
      <c r="J38" s="24"/>
      <c r="K38" s="24"/>
      <c r="L38" s="52">
        <f>L36*M38</f>
        <v>6925996265.8000002</v>
      </c>
      <c r="M38" s="153">
        <v>8.6E-3</v>
      </c>
      <c r="N38" s="154"/>
      <c r="O38" s="155"/>
    </row>
    <row r="39" spans="1:16" ht="11.25" customHeight="1" x14ac:dyDescent="0.2">
      <c r="A39" s="74" t="s">
        <v>92</v>
      </c>
      <c r="B39" s="75"/>
      <c r="C39" s="75"/>
      <c r="D39" s="75"/>
      <c r="E39" s="75"/>
      <c r="F39" s="26"/>
      <c r="G39" s="24"/>
      <c r="H39" s="24"/>
      <c r="I39" s="24"/>
      <c r="J39" s="24"/>
      <c r="K39" s="24"/>
      <c r="L39" s="52">
        <f>L36*M39</f>
        <v>6579696452.5100002</v>
      </c>
      <c r="M39" s="156">
        <f>M38*0.95</f>
        <v>8.1700000000000002E-3</v>
      </c>
      <c r="N39" s="157"/>
      <c r="O39" s="158"/>
    </row>
    <row r="40" spans="1:16" ht="11.25" customHeight="1" x14ac:dyDescent="0.2">
      <c r="A40" s="74" t="s">
        <v>93</v>
      </c>
      <c r="B40" s="75"/>
      <c r="C40" s="75"/>
      <c r="D40" s="75"/>
      <c r="E40" s="75"/>
      <c r="F40" s="26"/>
      <c r="G40" s="24"/>
      <c r="H40" s="24"/>
      <c r="I40" s="24"/>
      <c r="J40" s="24"/>
      <c r="K40" s="24"/>
      <c r="L40" s="52">
        <f>L36*M40</f>
        <v>6233396639.2200003</v>
      </c>
      <c r="M40" s="156">
        <f>M38*0.9</f>
        <v>7.7400000000000004E-3</v>
      </c>
      <c r="N40" s="157"/>
      <c r="O40" s="158"/>
    </row>
    <row r="41" spans="1:16" s="50" customFormat="1" ht="11.25" customHeight="1" x14ac:dyDescent="0.2">
      <c r="A41" s="27" t="s">
        <v>109</v>
      </c>
      <c r="B41" s="27"/>
      <c r="C41" s="27"/>
      <c r="D41" s="27"/>
      <c r="E41" s="27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2" spans="1:16" ht="22.5" customHeight="1" x14ac:dyDescent="0.2">
      <c r="A42" s="145" t="s">
        <v>54</v>
      </c>
      <c r="B42" s="145"/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</row>
    <row r="43" spans="1:16" ht="11.25" customHeight="1" x14ac:dyDescent="0.2">
      <c r="A43" s="145" t="s">
        <v>82</v>
      </c>
      <c r="B43" s="145"/>
      <c r="C43" s="145"/>
      <c r="D43" s="145"/>
      <c r="E43" s="145"/>
      <c r="F43" s="145"/>
      <c r="G43" s="145"/>
      <c r="H43" s="22"/>
      <c r="I43" s="22"/>
      <c r="J43" s="22"/>
      <c r="K43" s="22"/>
      <c r="L43" s="22"/>
      <c r="M43" s="22"/>
      <c r="N43" s="22"/>
      <c r="O43" s="22"/>
    </row>
    <row r="46" spans="1:16" ht="11.25" customHeight="1" x14ac:dyDescent="0.2">
      <c r="A46" s="97" t="s">
        <v>120</v>
      </c>
      <c r="B46" s="97"/>
      <c r="C46" s="97"/>
    </row>
    <row r="47" spans="1:16" ht="11.25" customHeight="1" x14ac:dyDescent="0.2">
      <c r="A47" s="97" t="s">
        <v>124</v>
      </c>
      <c r="B47" s="97"/>
      <c r="C47" s="97"/>
    </row>
    <row r="48" spans="1:16" ht="11.25" customHeight="1" x14ac:dyDescent="0.2">
      <c r="A48" s="98"/>
      <c r="B48" s="98"/>
      <c r="C48" s="98"/>
    </row>
    <row r="49" spans="1:4" ht="11.25" customHeight="1" x14ac:dyDescent="0.2">
      <c r="A49" s="98"/>
      <c r="B49" s="98"/>
      <c r="C49" s="98"/>
    </row>
    <row r="50" spans="1:4" ht="11.25" customHeight="1" x14ac:dyDescent="0.2">
      <c r="A50" s="98"/>
      <c r="B50" s="98"/>
      <c r="C50" s="98"/>
    </row>
    <row r="51" spans="1:4" ht="11.25" customHeight="1" x14ac:dyDescent="0.2">
      <c r="A51" s="98"/>
      <c r="B51" s="98"/>
      <c r="C51" s="98"/>
    </row>
    <row r="52" spans="1:4" ht="11.25" customHeight="1" x14ac:dyDescent="0.2">
      <c r="A52" s="159" t="s">
        <v>118</v>
      </c>
      <c r="B52" s="159"/>
      <c r="C52" s="159"/>
      <c r="D52" s="159"/>
    </row>
    <row r="53" spans="1:4" ht="11.25" customHeight="1" x14ac:dyDescent="0.2">
      <c r="A53" s="152" t="s">
        <v>119</v>
      </c>
      <c r="B53" s="152"/>
      <c r="C53" s="152"/>
      <c r="D53" s="152"/>
    </row>
  </sheetData>
  <mergeCells count="33">
    <mergeCell ref="A53:D53"/>
    <mergeCell ref="A43:G43"/>
    <mergeCell ref="M38:O38"/>
    <mergeCell ref="M39:O39"/>
    <mergeCell ref="M40:O40"/>
    <mergeCell ref="A52:D52"/>
    <mergeCell ref="M36:O36"/>
    <mergeCell ref="A38:E38"/>
    <mergeCell ref="A42:O42"/>
    <mergeCell ref="M14:M17"/>
    <mergeCell ref="A35:E35"/>
    <mergeCell ref="F35:L35"/>
    <mergeCell ref="M35:O35"/>
    <mergeCell ref="B11:O11"/>
    <mergeCell ref="B12:O12"/>
    <mergeCell ref="B13:N13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  <mergeCell ref="K14:K17"/>
    <mergeCell ref="L14:L17"/>
    <mergeCell ref="A8:O8"/>
    <mergeCell ref="A3:O3"/>
    <mergeCell ref="A4:O4"/>
    <mergeCell ref="A5:O5"/>
    <mergeCell ref="A6:O6"/>
    <mergeCell ref="A7:O7"/>
  </mergeCells>
  <pageMargins left="0.51181102362204722" right="0.51181102362204722" top="0.78740157480314965" bottom="0.78740157480314965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">
    <pageSetUpPr fitToPage="1"/>
  </sheetPr>
  <dimension ref="A1:O41"/>
  <sheetViews>
    <sheetView showGridLines="0" topLeftCell="A13" zoomScaleNormal="100" workbookViewId="0">
      <selection activeCell="A36" sqref="A36"/>
    </sheetView>
  </sheetViews>
  <sheetFormatPr defaultRowHeight="11.25" customHeight="1" x14ac:dyDescent="0.2"/>
  <cols>
    <col min="1" max="1" width="52.140625" style="2" customWidth="1"/>
    <col min="2" max="2" width="14" style="2" customWidth="1"/>
    <col min="3" max="3" width="11.28515625" style="2" customWidth="1"/>
    <col min="4" max="4" width="11.42578125" style="2" customWidth="1"/>
    <col min="5" max="5" width="12.7109375" style="2" customWidth="1"/>
    <col min="6" max="6" width="12.42578125" style="2" customWidth="1"/>
    <col min="7" max="7" width="12" style="2" customWidth="1"/>
    <col min="8" max="8" width="17.28515625" style="2" customWidth="1"/>
    <col min="9" max="9" width="12.140625" style="2" customWidth="1"/>
    <col min="10" max="10" width="15.7109375" style="2" customWidth="1"/>
    <col min="11" max="16384" width="9.140625" style="2"/>
  </cols>
  <sheetData>
    <row r="1" spans="1:15" ht="15.75" x14ac:dyDescent="0.25">
      <c r="A1" s="165" t="s">
        <v>72</v>
      </c>
      <c r="B1" s="165"/>
      <c r="C1" s="165"/>
      <c r="D1" s="165"/>
      <c r="E1" s="165"/>
      <c r="F1" s="165"/>
      <c r="G1" s="165"/>
      <c r="H1" s="165"/>
    </row>
    <row r="2" spans="1:15" ht="11.25" customHeight="1" x14ac:dyDescent="0.2">
      <c r="A2" s="162"/>
      <c r="B2" s="162"/>
      <c r="C2" s="162"/>
      <c r="D2" s="162"/>
      <c r="E2" s="162"/>
      <c r="F2" s="162"/>
      <c r="G2" s="162"/>
      <c r="H2" s="162"/>
    </row>
    <row r="3" spans="1:15" ht="11.25" customHeight="1" x14ac:dyDescent="0.2">
      <c r="A3" s="125" t="s">
        <v>106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ht="11.25" customHeight="1" x14ac:dyDescent="0.2">
      <c r="A4" s="125" t="s">
        <v>107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</row>
    <row r="5" spans="1:15" ht="11.25" customHeight="1" x14ac:dyDescent="0.2">
      <c r="A5" s="14" t="s">
        <v>0</v>
      </c>
      <c r="B5" s="14"/>
      <c r="C5" s="14"/>
      <c r="D5" s="14"/>
      <c r="E5" s="14"/>
      <c r="F5" s="14"/>
      <c r="G5" s="14"/>
      <c r="H5" s="14"/>
    </row>
    <row r="6" spans="1:15" ht="11.25" customHeight="1" x14ac:dyDescent="0.2">
      <c r="A6" s="166" t="s">
        <v>55</v>
      </c>
      <c r="B6" s="166"/>
      <c r="C6" s="166"/>
      <c r="D6" s="166"/>
      <c r="E6" s="166"/>
      <c r="F6" s="166"/>
      <c r="G6" s="166"/>
      <c r="H6" s="166"/>
    </row>
    <row r="7" spans="1:15" ht="11.25" customHeight="1" x14ac:dyDescent="0.2">
      <c r="A7" s="162" t="s">
        <v>3</v>
      </c>
      <c r="B7" s="162"/>
      <c r="C7" s="162"/>
      <c r="D7" s="162"/>
      <c r="E7" s="162"/>
      <c r="F7" s="162"/>
      <c r="G7" s="162"/>
      <c r="H7" s="162"/>
    </row>
    <row r="8" spans="1:15" ht="11.25" customHeight="1" x14ac:dyDescent="0.2">
      <c r="A8" s="125" t="s">
        <v>108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</row>
    <row r="9" spans="1:15" ht="11.25" customHeight="1" x14ac:dyDescent="0.2">
      <c r="A9" s="174"/>
      <c r="B9" s="174"/>
      <c r="C9" s="174"/>
      <c r="D9" s="174"/>
      <c r="E9" s="174"/>
      <c r="F9" s="174"/>
      <c r="G9" s="174"/>
      <c r="H9" s="174"/>
    </row>
    <row r="10" spans="1:15" ht="11.25" customHeight="1" x14ac:dyDescent="0.2">
      <c r="A10" s="175" t="s">
        <v>53</v>
      </c>
      <c r="B10" s="175"/>
      <c r="C10" s="176"/>
      <c r="D10" s="18"/>
      <c r="E10" s="18"/>
      <c r="F10" s="18"/>
      <c r="G10" s="18"/>
      <c r="J10" s="17">
        <v>1</v>
      </c>
    </row>
    <row r="11" spans="1:15" ht="15" customHeight="1" x14ac:dyDescent="0.2">
      <c r="A11" s="177" t="s">
        <v>64</v>
      </c>
      <c r="B11" s="160" t="s">
        <v>45</v>
      </c>
      <c r="C11" s="169" t="s">
        <v>5</v>
      </c>
      <c r="D11" s="170"/>
      <c r="E11" s="170"/>
      <c r="F11" s="171"/>
      <c r="G11" s="172" t="s">
        <v>70</v>
      </c>
      <c r="H11" s="167" t="s">
        <v>121</v>
      </c>
      <c r="I11" s="160" t="s">
        <v>58</v>
      </c>
      <c r="J11" s="163" t="s">
        <v>39</v>
      </c>
      <c r="K11" s="91"/>
    </row>
    <row r="12" spans="1:15" ht="24.95" customHeight="1" x14ac:dyDescent="0.2">
      <c r="A12" s="178"/>
      <c r="B12" s="161"/>
      <c r="C12" s="163" t="s">
        <v>56</v>
      </c>
      <c r="D12" s="163"/>
      <c r="E12" s="160" t="s">
        <v>57</v>
      </c>
      <c r="F12" s="160" t="s">
        <v>88</v>
      </c>
      <c r="G12" s="173"/>
      <c r="H12" s="168"/>
      <c r="I12" s="161"/>
      <c r="J12" s="163"/>
      <c r="K12" s="91"/>
    </row>
    <row r="13" spans="1:15" ht="26.25" customHeight="1" x14ac:dyDescent="0.2">
      <c r="A13" s="178"/>
      <c r="B13" s="161"/>
      <c r="C13" s="80" t="s">
        <v>40</v>
      </c>
      <c r="D13" s="80" t="s">
        <v>9</v>
      </c>
      <c r="E13" s="161"/>
      <c r="F13" s="161"/>
      <c r="G13" s="173"/>
      <c r="H13" s="168"/>
      <c r="I13" s="161"/>
      <c r="J13" s="163"/>
      <c r="K13" s="91"/>
    </row>
    <row r="14" spans="1:15" ht="15.75" customHeight="1" x14ac:dyDescent="0.2">
      <c r="A14" s="178"/>
      <c r="B14" s="81" t="s">
        <v>28</v>
      </c>
      <c r="C14" s="82" t="s">
        <v>29</v>
      </c>
      <c r="D14" s="82" t="s">
        <v>61</v>
      </c>
      <c r="E14" s="31" t="s">
        <v>59</v>
      </c>
      <c r="F14" s="32" t="s">
        <v>60</v>
      </c>
      <c r="G14" s="36" t="s">
        <v>46</v>
      </c>
      <c r="H14" s="37" t="s">
        <v>71</v>
      </c>
      <c r="I14" s="164"/>
      <c r="J14" s="163"/>
      <c r="K14" s="91"/>
    </row>
    <row r="15" spans="1:15" ht="11.25" customHeight="1" x14ac:dyDescent="0.2">
      <c r="A15" s="86" t="s">
        <v>35</v>
      </c>
      <c r="B15" s="96">
        <f t="shared" ref="B15:I15" si="0">SUM(B16:B17)</f>
        <v>55679.26</v>
      </c>
      <c r="C15" s="96">
        <f t="shared" si="0"/>
        <v>0</v>
      </c>
      <c r="D15" s="96">
        <f t="shared" si="0"/>
        <v>0</v>
      </c>
      <c r="E15" s="96">
        <f t="shared" si="0"/>
        <v>0</v>
      </c>
      <c r="F15" s="96">
        <f t="shared" si="0"/>
        <v>54128.76</v>
      </c>
      <c r="G15" s="96">
        <f t="shared" si="0"/>
        <v>0</v>
      </c>
      <c r="H15" s="96">
        <f t="shared" si="0"/>
        <v>1550.5</v>
      </c>
      <c r="I15" s="96">
        <f t="shared" si="0"/>
        <v>0</v>
      </c>
      <c r="J15" s="100">
        <v>0</v>
      </c>
      <c r="K15" s="91"/>
    </row>
    <row r="16" spans="1:15" ht="11.25" customHeight="1" x14ac:dyDescent="0.2">
      <c r="A16" s="87" t="s">
        <v>110</v>
      </c>
      <c r="B16" s="105">
        <v>24114.560000000001</v>
      </c>
      <c r="C16" s="106">
        <v>0</v>
      </c>
      <c r="D16" s="106">
        <v>0</v>
      </c>
      <c r="E16" s="106">
        <v>0</v>
      </c>
      <c r="F16" s="106">
        <v>24114.560000000001</v>
      </c>
      <c r="G16" s="106">
        <v>0</v>
      </c>
      <c r="H16" s="107">
        <f>B16-(C16+D16+E16+F16)-G16</f>
        <v>0</v>
      </c>
      <c r="I16" s="93">
        <v>0</v>
      </c>
      <c r="J16" s="93">
        <v>0</v>
      </c>
      <c r="K16" s="91"/>
    </row>
    <row r="17" spans="1:11" ht="11.25" customHeight="1" x14ac:dyDescent="0.2">
      <c r="A17" s="88" t="s">
        <v>111</v>
      </c>
      <c r="B17" s="105">
        <v>31564.7</v>
      </c>
      <c r="C17" s="106">
        <v>0</v>
      </c>
      <c r="D17" s="106">
        <v>0</v>
      </c>
      <c r="E17" s="106">
        <v>0</v>
      </c>
      <c r="F17" s="106">
        <v>30014.2</v>
      </c>
      <c r="G17" s="106">
        <v>0</v>
      </c>
      <c r="H17" s="107">
        <f>B17-(C17+D17+E17+F17)-G17</f>
        <v>1550.5</v>
      </c>
      <c r="I17" s="93">
        <v>0</v>
      </c>
      <c r="J17" s="93">
        <v>0</v>
      </c>
      <c r="K17" s="91"/>
    </row>
    <row r="18" spans="1:11" ht="11.25" customHeight="1" x14ac:dyDescent="0.2">
      <c r="A18" s="39"/>
      <c r="B18" s="105"/>
      <c r="C18" s="106"/>
      <c r="D18" s="106"/>
      <c r="E18" s="106"/>
      <c r="F18" s="106"/>
      <c r="G18" s="108"/>
      <c r="H18" s="109"/>
      <c r="I18" s="33"/>
      <c r="J18" s="33"/>
      <c r="K18" s="91"/>
    </row>
    <row r="19" spans="1:11" s="10" customFormat="1" ht="11.25" customHeight="1" x14ac:dyDescent="0.2">
      <c r="A19" s="89" t="s">
        <v>36</v>
      </c>
      <c r="B19" s="94">
        <f>SUM(B20:B25)</f>
        <v>398414961.30999994</v>
      </c>
      <c r="C19" s="94">
        <f t="shared" ref="C19:I19" si="1">SUM(C20:C25)</f>
        <v>7605048.3500000006</v>
      </c>
      <c r="D19" s="94">
        <f t="shared" si="1"/>
        <v>3675011.61</v>
      </c>
      <c r="E19" s="94">
        <f t="shared" si="1"/>
        <v>33470560.529999997</v>
      </c>
      <c r="F19" s="94">
        <f t="shared" si="1"/>
        <v>12122730.41</v>
      </c>
      <c r="G19" s="94">
        <f t="shared" si="1"/>
        <v>0</v>
      </c>
      <c r="H19" s="94">
        <f t="shared" si="1"/>
        <v>341541610.40999997</v>
      </c>
      <c r="I19" s="94">
        <f t="shared" si="1"/>
        <v>35645432.899999999</v>
      </c>
      <c r="J19" s="100">
        <v>0</v>
      </c>
      <c r="K19" s="92"/>
    </row>
    <row r="20" spans="1:11" s="10" customFormat="1" ht="11.25" customHeight="1" x14ac:dyDescent="0.2">
      <c r="A20" s="90" t="s">
        <v>112</v>
      </c>
      <c r="B20" s="110">
        <v>229820906.25999996</v>
      </c>
      <c r="C20" s="111">
        <v>7584354.9000000004</v>
      </c>
      <c r="D20" s="111">
        <v>3675011.61</v>
      </c>
      <c r="E20" s="111">
        <v>31022533.239999998</v>
      </c>
      <c r="F20" s="111">
        <v>7142184.6500000004</v>
      </c>
      <c r="G20" s="106">
        <v>0</v>
      </c>
      <c r="H20" s="107">
        <f t="shared" ref="H20:H25" si="2">B20-(C20+D20+E20+F20)-G20</f>
        <v>180396821.85999995</v>
      </c>
      <c r="I20" s="112">
        <v>35626482.899999999</v>
      </c>
      <c r="J20" s="106">
        <v>0</v>
      </c>
      <c r="K20" s="92"/>
    </row>
    <row r="21" spans="1:11" s="10" customFormat="1" ht="11.25" customHeight="1" x14ac:dyDescent="0.2">
      <c r="A21" s="90" t="s">
        <v>113</v>
      </c>
      <c r="B21" s="113">
        <v>131605746.47</v>
      </c>
      <c r="C21" s="114">
        <v>20693.45</v>
      </c>
      <c r="D21" s="114">
        <v>0</v>
      </c>
      <c r="E21" s="114">
        <v>2448027.29</v>
      </c>
      <c r="F21" s="114">
        <v>0</v>
      </c>
      <c r="G21" s="106">
        <v>0</v>
      </c>
      <c r="H21" s="107">
        <f t="shared" si="2"/>
        <v>129137025.73</v>
      </c>
      <c r="I21" s="33">
        <v>18950</v>
      </c>
      <c r="J21" s="106">
        <v>0</v>
      </c>
      <c r="K21" s="92"/>
    </row>
    <row r="22" spans="1:11" s="10" customFormat="1" ht="11.25" customHeight="1" x14ac:dyDescent="0.2">
      <c r="A22" s="90" t="s">
        <v>114</v>
      </c>
      <c r="B22" s="113">
        <v>31012295.829999998</v>
      </c>
      <c r="C22" s="114">
        <v>0</v>
      </c>
      <c r="D22" s="114">
        <v>0</v>
      </c>
      <c r="E22" s="114">
        <v>0</v>
      </c>
      <c r="F22" s="114">
        <v>0</v>
      </c>
      <c r="G22" s="106">
        <v>0</v>
      </c>
      <c r="H22" s="107">
        <f t="shared" si="2"/>
        <v>31012295.829999998</v>
      </c>
      <c r="I22" s="106">
        <v>0</v>
      </c>
      <c r="J22" s="106">
        <v>0</v>
      </c>
      <c r="K22" s="92"/>
    </row>
    <row r="23" spans="1:11" s="10" customFormat="1" ht="11.25" customHeight="1" x14ac:dyDescent="0.2">
      <c r="A23" s="90" t="s">
        <v>115</v>
      </c>
      <c r="B23" s="113">
        <v>76116.990000000005</v>
      </c>
      <c r="C23" s="114">
        <v>0</v>
      </c>
      <c r="D23" s="114">
        <v>0</v>
      </c>
      <c r="E23" s="114">
        <v>0</v>
      </c>
      <c r="F23" s="114">
        <v>0</v>
      </c>
      <c r="G23" s="106">
        <v>0</v>
      </c>
      <c r="H23" s="107">
        <f t="shared" si="2"/>
        <v>76116.990000000005</v>
      </c>
      <c r="I23" s="106">
        <v>0</v>
      </c>
      <c r="J23" s="106">
        <v>0</v>
      </c>
      <c r="K23" s="92"/>
    </row>
    <row r="24" spans="1:11" s="10" customFormat="1" ht="11.25" customHeight="1" x14ac:dyDescent="0.2">
      <c r="A24" s="90" t="s">
        <v>116</v>
      </c>
      <c r="B24" s="113">
        <v>919350</v>
      </c>
      <c r="C24" s="114">
        <v>0</v>
      </c>
      <c r="D24" s="114">
        <v>0</v>
      </c>
      <c r="E24" s="114">
        <v>0</v>
      </c>
      <c r="F24" s="114">
        <v>0</v>
      </c>
      <c r="G24" s="106">
        <v>0</v>
      </c>
      <c r="H24" s="107">
        <f t="shared" si="2"/>
        <v>919350</v>
      </c>
      <c r="I24" s="106">
        <v>0</v>
      </c>
      <c r="J24" s="106">
        <v>0</v>
      </c>
      <c r="K24" s="92"/>
    </row>
    <row r="25" spans="1:11" s="10" customFormat="1" ht="11.25" customHeight="1" x14ac:dyDescent="0.2">
      <c r="A25" s="90" t="s">
        <v>117</v>
      </c>
      <c r="B25" s="113">
        <v>4980545.76</v>
      </c>
      <c r="C25" s="115">
        <v>0</v>
      </c>
      <c r="D25" s="114">
        <v>0</v>
      </c>
      <c r="E25" s="114">
        <v>0</v>
      </c>
      <c r="F25" s="114">
        <v>4980545.76</v>
      </c>
      <c r="G25" s="106">
        <v>0</v>
      </c>
      <c r="H25" s="107">
        <f t="shared" si="2"/>
        <v>0</v>
      </c>
      <c r="I25" s="106">
        <v>0</v>
      </c>
      <c r="J25" s="106">
        <v>0</v>
      </c>
      <c r="K25" s="92"/>
    </row>
    <row r="26" spans="1:11" s="10" customFormat="1" ht="11.25" customHeight="1" x14ac:dyDescent="0.2">
      <c r="A26" s="85" t="s">
        <v>80</v>
      </c>
      <c r="B26" s="106">
        <v>0</v>
      </c>
      <c r="C26" s="106">
        <v>0</v>
      </c>
      <c r="D26" s="106">
        <v>0</v>
      </c>
      <c r="E26" s="106">
        <v>0</v>
      </c>
      <c r="F26" s="106">
        <v>0</v>
      </c>
      <c r="G26" s="106">
        <v>0</v>
      </c>
      <c r="H26" s="106">
        <v>0</v>
      </c>
      <c r="I26" s="106">
        <v>0</v>
      </c>
      <c r="J26" s="106">
        <v>0</v>
      </c>
      <c r="K26" s="92"/>
    </row>
    <row r="27" spans="1:11" s="10" customFormat="1" ht="11.25" customHeight="1" x14ac:dyDescent="0.15">
      <c r="A27" s="35" t="s">
        <v>37</v>
      </c>
      <c r="B27" s="95">
        <f t="shared" ref="B27:I27" si="3">B15+B19</f>
        <v>398470640.56999993</v>
      </c>
      <c r="C27" s="95">
        <f t="shared" si="3"/>
        <v>7605048.3500000006</v>
      </c>
      <c r="D27" s="95">
        <f t="shared" si="3"/>
        <v>3675011.61</v>
      </c>
      <c r="E27" s="95">
        <f t="shared" si="3"/>
        <v>33470560.529999997</v>
      </c>
      <c r="F27" s="95">
        <f t="shared" si="3"/>
        <v>12176859.17</v>
      </c>
      <c r="G27" s="95">
        <f t="shared" si="3"/>
        <v>0</v>
      </c>
      <c r="H27" s="95">
        <f t="shared" si="3"/>
        <v>341543160.90999997</v>
      </c>
      <c r="I27" s="95">
        <f t="shared" si="3"/>
        <v>35645432.899999999</v>
      </c>
      <c r="J27" s="95">
        <v>0</v>
      </c>
      <c r="K27" s="92"/>
    </row>
    <row r="28" spans="1:11" ht="11.25" customHeight="1" x14ac:dyDescent="0.2">
      <c r="A28" s="34" t="s">
        <v>109</v>
      </c>
      <c r="B28" s="34"/>
      <c r="C28" s="34"/>
      <c r="D28" s="18"/>
      <c r="E28" s="18"/>
      <c r="F28" s="18"/>
      <c r="G28" s="18"/>
      <c r="H28" s="14"/>
    </row>
    <row r="29" spans="1:11" ht="11.25" customHeight="1" x14ac:dyDescent="0.2">
      <c r="A29" s="162" t="s">
        <v>82</v>
      </c>
      <c r="B29" s="162"/>
      <c r="C29" s="162"/>
      <c r="D29" s="14"/>
      <c r="E29" s="14"/>
      <c r="F29" s="14"/>
      <c r="G29" s="14"/>
      <c r="H29" s="14"/>
    </row>
    <row r="30" spans="1:11" ht="11.25" customHeight="1" x14ac:dyDescent="0.2">
      <c r="A30" s="38" t="s">
        <v>83</v>
      </c>
      <c r="B30" s="38"/>
      <c r="C30" s="38"/>
      <c r="D30" s="3"/>
      <c r="E30" s="3"/>
      <c r="F30" s="3"/>
      <c r="G30" s="3"/>
      <c r="H30" s="3"/>
    </row>
    <row r="31" spans="1:11" ht="11.25" customHeight="1" x14ac:dyDescent="0.2">
      <c r="A31" s="16"/>
      <c r="B31" s="13"/>
      <c r="C31" s="16"/>
      <c r="D31" s="16"/>
      <c r="E31" s="16"/>
      <c r="F31" s="16"/>
      <c r="G31" s="16"/>
      <c r="H31" s="3"/>
    </row>
    <row r="32" spans="1:11" ht="11.25" customHeight="1" x14ac:dyDescent="0.2">
      <c r="A32" s="12"/>
      <c r="B32" s="15"/>
      <c r="C32" s="12"/>
      <c r="D32" s="12"/>
      <c r="E32" s="12"/>
      <c r="F32" s="12"/>
      <c r="G32" s="12"/>
      <c r="H32" s="3"/>
    </row>
    <row r="33" spans="1:8" ht="11.25" customHeight="1" x14ac:dyDescent="0.2">
      <c r="A33" s="12"/>
      <c r="B33" s="3"/>
      <c r="C33" s="3"/>
      <c r="D33" s="3"/>
      <c r="E33" s="3"/>
      <c r="F33" s="3"/>
      <c r="G33" s="3"/>
      <c r="H33" s="3"/>
    </row>
    <row r="34" spans="1:8" ht="11.25" customHeight="1" x14ac:dyDescent="0.2">
      <c r="A34" s="97" t="s">
        <v>120</v>
      </c>
      <c r="B34" s="97"/>
      <c r="C34" s="97"/>
      <c r="D34" s="28"/>
      <c r="E34" s="3"/>
      <c r="F34" s="3"/>
      <c r="G34" s="3"/>
      <c r="H34" s="3"/>
    </row>
    <row r="35" spans="1:8" s="4" customFormat="1" ht="11.25" customHeight="1" x14ac:dyDescent="0.2">
      <c r="A35" s="97" t="s">
        <v>123</v>
      </c>
      <c r="B35" s="97"/>
      <c r="C35" s="97"/>
      <c r="D35" s="28"/>
      <c r="E35" s="3"/>
      <c r="F35" s="3"/>
      <c r="G35" s="3"/>
      <c r="H35" s="3"/>
    </row>
    <row r="36" spans="1:8" ht="11.25" customHeight="1" x14ac:dyDescent="0.2">
      <c r="A36" s="98"/>
      <c r="B36" s="98"/>
      <c r="C36" s="98"/>
      <c r="D36" s="28"/>
      <c r="E36" s="1"/>
      <c r="F36" s="1"/>
      <c r="G36" s="1"/>
      <c r="H36" s="1"/>
    </row>
    <row r="37" spans="1:8" ht="11.25" customHeight="1" x14ac:dyDescent="0.2">
      <c r="A37" s="98"/>
      <c r="B37" s="98"/>
      <c r="C37" s="98"/>
      <c r="D37" s="28"/>
    </row>
    <row r="38" spans="1:8" ht="11.25" customHeight="1" x14ac:dyDescent="0.2">
      <c r="A38" s="98"/>
      <c r="B38" s="98"/>
      <c r="C38" s="98"/>
      <c r="D38" s="28"/>
    </row>
    <row r="39" spans="1:8" ht="11.25" customHeight="1" x14ac:dyDescent="0.2">
      <c r="A39" s="98"/>
      <c r="B39" s="98"/>
      <c r="C39" s="98"/>
      <c r="D39" s="28"/>
    </row>
    <row r="40" spans="1:8" ht="11.25" customHeight="1" x14ac:dyDescent="0.2">
      <c r="A40" s="159" t="s">
        <v>118</v>
      </c>
      <c r="B40" s="159"/>
      <c r="C40" s="159"/>
      <c r="D40" s="159"/>
    </row>
    <row r="41" spans="1:8" ht="11.25" customHeight="1" x14ac:dyDescent="0.2">
      <c r="A41" s="152" t="s">
        <v>119</v>
      </c>
      <c r="B41" s="152"/>
      <c r="C41" s="152"/>
      <c r="D41" s="152"/>
    </row>
  </sheetData>
  <mergeCells count="22">
    <mergeCell ref="A1:H1"/>
    <mergeCell ref="A2:H2"/>
    <mergeCell ref="A6:H6"/>
    <mergeCell ref="H11:H13"/>
    <mergeCell ref="A3:O3"/>
    <mergeCell ref="A4:O4"/>
    <mergeCell ref="A8:O8"/>
    <mergeCell ref="A7:H7"/>
    <mergeCell ref="C11:F11"/>
    <mergeCell ref="G11:G13"/>
    <mergeCell ref="A9:H9"/>
    <mergeCell ref="A10:C10"/>
    <mergeCell ref="A11:A14"/>
    <mergeCell ref="B11:B13"/>
    <mergeCell ref="C12:D12"/>
    <mergeCell ref="E12:E13"/>
    <mergeCell ref="F12:F13"/>
    <mergeCell ref="A40:D40"/>
    <mergeCell ref="A41:D41"/>
    <mergeCell ref="A29:C29"/>
    <mergeCell ref="J11:J14"/>
    <mergeCell ref="I11:I14"/>
  </mergeCells>
  <pageMargins left="0.39370078740157483" right="0.39370078740157483" top="0.98425196850393704" bottom="0.98425196850393704" header="0" footer="0.19685039370078741"/>
  <pageSetup paperSize="9" scale="8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showGridLines="0" zoomScaleNormal="100" workbookViewId="0">
      <selection activeCell="B15" sqref="B15:B18"/>
    </sheetView>
  </sheetViews>
  <sheetFormatPr defaultRowHeight="12.75" x14ac:dyDescent="0.2"/>
  <cols>
    <col min="1" max="1" width="63.140625" bestFit="1" customWidth="1"/>
    <col min="2" max="2" width="24.7109375" customWidth="1"/>
    <col min="3" max="3" width="23.5703125" customWidth="1"/>
  </cols>
  <sheetData>
    <row r="1" spans="1:15" ht="15.75" x14ac:dyDescent="0.25">
      <c r="A1" s="19" t="s">
        <v>87</v>
      </c>
      <c r="B1" s="1"/>
      <c r="C1" s="1"/>
    </row>
    <row r="2" spans="1:15" x14ac:dyDescent="0.2">
      <c r="A2" s="10"/>
      <c r="B2" s="1"/>
      <c r="C2" s="1"/>
    </row>
    <row r="3" spans="1:15" x14ac:dyDescent="0.2">
      <c r="A3" s="125" t="s">
        <v>106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x14ac:dyDescent="0.2">
      <c r="A4" s="125" t="s">
        <v>107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</row>
    <row r="5" spans="1:15" x14ac:dyDescent="0.2">
      <c r="A5" s="84" t="s">
        <v>0</v>
      </c>
      <c r="B5" s="84"/>
      <c r="C5" s="84"/>
      <c r="D5" s="84"/>
      <c r="E5" s="84"/>
      <c r="F5" s="84"/>
      <c r="G5" s="84"/>
      <c r="H5" s="84"/>
      <c r="I5" s="2"/>
      <c r="J5" s="2"/>
      <c r="K5" s="2"/>
      <c r="L5" s="2"/>
      <c r="M5" s="2"/>
      <c r="N5" s="2"/>
      <c r="O5" s="2"/>
    </row>
    <row r="6" spans="1:15" x14ac:dyDescent="0.2">
      <c r="A6" s="166" t="s">
        <v>55</v>
      </c>
      <c r="B6" s="166"/>
      <c r="C6" s="166"/>
      <c r="D6" s="166"/>
      <c r="E6" s="166"/>
      <c r="F6" s="166"/>
      <c r="G6" s="166"/>
      <c r="H6" s="166"/>
      <c r="I6" s="2"/>
      <c r="J6" s="2"/>
      <c r="K6" s="2"/>
      <c r="L6" s="2"/>
      <c r="M6" s="2"/>
      <c r="N6" s="2"/>
      <c r="O6" s="2"/>
    </row>
    <row r="7" spans="1:15" x14ac:dyDescent="0.2">
      <c r="A7" s="162" t="s">
        <v>3</v>
      </c>
      <c r="B7" s="162"/>
      <c r="C7" s="162"/>
      <c r="D7" s="162"/>
      <c r="E7" s="162"/>
      <c r="F7" s="162"/>
      <c r="G7" s="162"/>
      <c r="H7" s="162"/>
      <c r="I7" s="2"/>
      <c r="J7" s="2"/>
      <c r="K7" s="2"/>
      <c r="L7" s="2"/>
      <c r="M7" s="2"/>
      <c r="N7" s="2"/>
      <c r="O7" s="2"/>
    </row>
    <row r="8" spans="1:15" x14ac:dyDescent="0.2">
      <c r="A8" s="125" t="s">
        <v>108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</row>
    <row r="9" spans="1:15" x14ac:dyDescent="0.2">
      <c r="A9" s="11"/>
      <c r="B9" s="11"/>
      <c r="C9" s="11"/>
    </row>
    <row r="10" spans="1:15" x14ac:dyDescent="0.2">
      <c r="A10" s="1" t="s">
        <v>84</v>
      </c>
      <c r="B10" s="1"/>
      <c r="C10" s="9">
        <v>1</v>
      </c>
    </row>
    <row r="11" spans="1:15" x14ac:dyDescent="0.2">
      <c r="A11" s="77" t="s">
        <v>62</v>
      </c>
      <c r="B11" s="179" t="s">
        <v>68</v>
      </c>
      <c r="C11" s="180"/>
    </row>
    <row r="12" spans="1:15" x14ac:dyDescent="0.2">
      <c r="A12" s="7" t="s">
        <v>63</v>
      </c>
      <c r="B12" s="187">
        <f>'Anexo 1 Pessoal União'!L36</f>
        <v>805348403000</v>
      </c>
      <c r="C12" s="188"/>
    </row>
    <row r="13" spans="1:15" x14ac:dyDescent="0.2">
      <c r="A13" s="1"/>
      <c r="B13" s="1"/>
      <c r="C13" s="9"/>
    </row>
    <row r="14" spans="1:15" x14ac:dyDescent="0.2">
      <c r="A14" s="71" t="s">
        <v>11</v>
      </c>
      <c r="B14" s="122" t="s">
        <v>2</v>
      </c>
      <c r="C14" s="76" t="s">
        <v>6</v>
      </c>
    </row>
    <row r="15" spans="1:15" x14ac:dyDescent="0.2">
      <c r="A15" s="3" t="s">
        <v>32</v>
      </c>
      <c r="B15" s="101">
        <f>'Anexo 1 Pessoal União'!L37</f>
        <v>3028681807.2699995</v>
      </c>
      <c r="C15" s="118">
        <f>B15/B12</f>
        <v>3.7607100181584387E-3</v>
      </c>
    </row>
    <row r="16" spans="1:15" x14ac:dyDescent="0.2">
      <c r="A16" s="3" t="s">
        <v>15</v>
      </c>
      <c r="B16" s="123">
        <f>'Anexo 1 Pessoal União'!L38</f>
        <v>6925996265.8000002</v>
      </c>
      <c r="C16" s="119">
        <v>8.6E-3</v>
      </c>
    </row>
    <row r="17" spans="1:3" x14ac:dyDescent="0.2">
      <c r="A17" s="3" t="s">
        <v>85</v>
      </c>
      <c r="B17" s="123">
        <f>'Anexo 1 Pessoal União'!L39</f>
        <v>6579696452.5100002</v>
      </c>
      <c r="C17" s="120">
        <f>C16*0.95</f>
        <v>8.1700000000000002E-3</v>
      </c>
    </row>
    <row r="18" spans="1:3" x14ac:dyDescent="0.2">
      <c r="A18" s="117" t="s">
        <v>86</v>
      </c>
      <c r="B18" s="124">
        <f>'Anexo 1 Pessoal União'!L40</f>
        <v>6233396639.2200003</v>
      </c>
      <c r="C18" s="121">
        <f>C16*0.9</f>
        <v>7.7400000000000004E-3</v>
      </c>
    </row>
    <row r="19" spans="1:3" x14ac:dyDescent="0.2">
      <c r="A19" s="3"/>
      <c r="B19" s="3"/>
      <c r="C19" s="3"/>
    </row>
    <row r="20" spans="1:3" x14ac:dyDescent="0.2">
      <c r="A20" s="71" t="s">
        <v>34</v>
      </c>
      <c r="B20" s="76" t="s">
        <v>2</v>
      </c>
      <c r="C20" s="76" t="s">
        <v>6</v>
      </c>
    </row>
    <row r="21" spans="1:3" x14ac:dyDescent="0.2">
      <c r="A21" s="5" t="s">
        <v>7</v>
      </c>
      <c r="B21" s="102" t="s">
        <v>73</v>
      </c>
      <c r="C21" s="102" t="s">
        <v>73</v>
      </c>
    </row>
    <row r="22" spans="1:3" x14ac:dyDescent="0.2">
      <c r="A22" s="72" t="s">
        <v>10</v>
      </c>
      <c r="B22" s="103" t="s">
        <v>73</v>
      </c>
      <c r="C22" s="103" t="s">
        <v>73</v>
      </c>
    </row>
    <row r="23" spans="1:3" x14ac:dyDescent="0.2">
      <c r="A23" s="3"/>
      <c r="B23" s="3"/>
      <c r="C23" s="3"/>
    </row>
    <row r="24" spans="1:3" x14ac:dyDescent="0.2">
      <c r="A24" s="71" t="s">
        <v>12</v>
      </c>
      <c r="B24" s="76" t="s">
        <v>2</v>
      </c>
      <c r="C24" s="76" t="s">
        <v>6</v>
      </c>
    </row>
    <row r="25" spans="1:3" x14ac:dyDescent="0.2">
      <c r="A25" s="5" t="s">
        <v>41</v>
      </c>
      <c r="B25" s="102" t="s">
        <v>73</v>
      </c>
      <c r="C25" s="102" t="s">
        <v>73</v>
      </c>
    </row>
    <row r="26" spans="1:3" x14ac:dyDescent="0.2">
      <c r="A26" s="72" t="s">
        <v>10</v>
      </c>
      <c r="B26" s="103" t="s">
        <v>73</v>
      </c>
      <c r="C26" s="103" t="s">
        <v>73</v>
      </c>
    </row>
    <row r="27" spans="1:3" x14ac:dyDescent="0.2">
      <c r="A27" s="3"/>
      <c r="B27" s="3"/>
      <c r="C27" s="3"/>
    </row>
    <row r="28" spans="1:3" x14ac:dyDescent="0.2">
      <c r="A28" s="71" t="s">
        <v>1</v>
      </c>
      <c r="B28" s="76" t="s">
        <v>2</v>
      </c>
      <c r="C28" s="76" t="s">
        <v>6</v>
      </c>
    </row>
    <row r="29" spans="1:3" x14ac:dyDescent="0.2">
      <c r="A29" s="5" t="s">
        <v>13</v>
      </c>
      <c r="B29" s="102" t="s">
        <v>73</v>
      </c>
      <c r="C29" s="102" t="s">
        <v>73</v>
      </c>
    </row>
    <row r="30" spans="1:3" x14ac:dyDescent="0.2">
      <c r="A30" s="5" t="s">
        <v>33</v>
      </c>
      <c r="B30" s="102" t="s">
        <v>73</v>
      </c>
      <c r="C30" s="102" t="s">
        <v>73</v>
      </c>
    </row>
    <row r="31" spans="1:3" x14ac:dyDescent="0.2">
      <c r="A31" s="5" t="s">
        <v>14</v>
      </c>
      <c r="B31" s="102" t="s">
        <v>73</v>
      </c>
      <c r="C31" s="102" t="s">
        <v>73</v>
      </c>
    </row>
    <row r="32" spans="1:3" x14ac:dyDescent="0.2">
      <c r="A32" s="72" t="s">
        <v>16</v>
      </c>
      <c r="B32" s="103" t="s">
        <v>73</v>
      </c>
      <c r="C32" s="103" t="s">
        <v>73</v>
      </c>
    </row>
    <row r="33" spans="1:4" x14ac:dyDescent="0.2">
      <c r="A33" s="3"/>
      <c r="B33" s="3"/>
      <c r="C33" s="3"/>
    </row>
    <row r="34" spans="1:4" ht="21" customHeight="1" x14ac:dyDescent="0.2">
      <c r="A34" s="181" t="s">
        <v>4</v>
      </c>
      <c r="B34" s="183" t="s">
        <v>43</v>
      </c>
      <c r="C34" s="185" t="s">
        <v>38</v>
      </c>
    </row>
    <row r="35" spans="1:4" ht="30" customHeight="1" x14ac:dyDescent="0.2">
      <c r="A35" s="182"/>
      <c r="B35" s="184"/>
      <c r="C35" s="186" t="s">
        <v>21</v>
      </c>
    </row>
    <row r="36" spans="1:4" x14ac:dyDescent="0.2">
      <c r="A36" s="8" t="s">
        <v>42</v>
      </c>
      <c r="B36" s="104">
        <f>'Anexo 5 - Dispon. e RP (UNIÃO)'!I27</f>
        <v>35645432.899999999</v>
      </c>
      <c r="C36" s="104">
        <f>'Anexo 5 - Dispon. e RP (UNIÃO)'!H27</f>
        <v>341543160.90999997</v>
      </c>
    </row>
    <row r="37" spans="1:4" x14ac:dyDescent="0.2">
      <c r="A37" s="34" t="s">
        <v>109</v>
      </c>
      <c r="B37" s="6"/>
      <c r="C37" s="6"/>
    </row>
    <row r="40" spans="1:4" x14ac:dyDescent="0.2">
      <c r="A40" s="159" t="s">
        <v>120</v>
      </c>
      <c r="B40" s="159"/>
      <c r="C40" s="159"/>
      <c r="D40" s="28"/>
    </row>
    <row r="41" spans="1:4" x14ac:dyDescent="0.2">
      <c r="A41" s="189" t="s">
        <v>122</v>
      </c>
      <c r="B41" s="189"/>
      <c r="C41" s="189"/>
      <c r="D41" s="28"/>
    </row>
    <row r="42" spans="1:4" x14ac:dyDescent="0.2">
      <c r="A42" s="98"/>
      <c r="B42" s="98"/>
      <c r="C42" s="98"/>
      <c r="D42" s="28"/>
    </row>
    <row r="43" spans="1:4" x14ac:dyDescent="0.2">
      <c r="A43" s="98"/>
      <c r="B43" s="98"/>
      <c r="C43" s="98"/>
      <c r="D43" s="28"/>
    </row>
    <row r="44" spans="1:4" x14ac:dyDescent="0.2">
      <c r="A44" s="98"/>
      <c r="B44" s="98"/>
      <c r="C44" s="98"/>
      <c r="D44" s="28"/>
    </row>
    <row r="45" spans="1:4" x14ac:dyDescent="0.2">
      <c r="A45" s="98"/>
      <c r="B45" s="98"/>
      <c r="C45" s="98"/>
      <c r="D45" s="28"/>
    </row>
    <row r="46" spans="1:4" x14ac:dyDescent="0.2">
      <c r="A46" s="159" t="s">
        <v>118</v>
      </c>
      <c r="B46" s="159"/>
      <c r="C46" s="159"/>
      <c r="D46" s="97"/>
    </row>
    <row r="47" spans="1:4" x14ac:dyDescent="0.2">
      <c r="A47" s="152" t="s">
        <v>119</v>
      </c>
      <c r="B47" s="152"/>
      <c r="C47" s="152"/>
      <c r="D47" s="99"/>
    </row>
  </sheetData>
  <mergeCells count="14">
    <mergeCell ref="A46:C46"/>
    <mergeCell ref="A47:C47"/>
    <mergeCell ref="A3:O3"/>
    <mergeCell ref="A4:O4"/>
    <mergeCell ref="A6:H6"/>
    <mergeCell ref="A7:H7"/>
    <mergeCell ref="A8:O8"/>
    <mergeCell ref="B11:C11"/>
    <mergeCell ref="A34:A35"/>
    <mergeCell ref="B34:B35"/>
    <mergeCell ref="C34:C35"/>
    <mergeCell ref="B12:C12"/>
    <mergeCell ref="A40:C40"/>
    <mergeCell ref="A41:C41"/>
  </mergeCells>
  <pageMargins left="0.51181102362204722" right="0.51181102362204722" top="0.78740157480314965" bottom="0.78740157480314965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Anexo 1 Pessoal União</vt:lpstr>
      <vt:lpstr>Anexo 5 - Dispon. e RP (UNIÃO)</vt:lpstr>
      <vt:lpstr>Anexo 6 - Simplificado U</vt:lpstr>
      <vt:lpstr>'Anexo 5 - Dispon. e RP (UNIÃO)'!Area_de_impressao</vt:lpstr>
      <vt:lpstr>'Anexo 6 - Simplificado U'!Area_de_impressao</vt:lpstr>
    </vt:vector>
  </TitlesOfParts>
  <Company>Ministério da Fazenda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RGF</dc:title>
  <dc:creator>GEINC/CCONT/STN</dc:creator>
  <cp:lastModifiedBy>Cecilia Maria de Oliveira Guimarães</cp:lastModifiedBy>
  <cp:lastPrinted>2019-01-24T10:33:10Z</cp:lastPrinted>
  <dcterms:created xsi:type="dcterms:W3CDTF">2001-09-06T15:18:59Z</dcterms:created>
  <dcterms:modified xsi:type="dcterms:W3CDTF">2020-01-31T13:16:10Z</dcterms:modified>
</cp:coreProperties>
</file>