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80" windowHeight="11640" tabRatio="558" activeTab="2"/>
  </bookViews>
  <sheets>
    <sheet name="Anexo I - Pessoal U, E, DF e M" sheetId="39" r:id="rId1"/>
    <sheet name="Anexo V - Disponibilidade" sheetId="16" r:id="rId2"/>
    <sheet name="Anexo VI - RP" sheetId="23" r:id="rId3"/>
    <sheet name="Anexo VII - Simplificado" sheetId="30" r:id="rId4"/>
  </sheets>
  <definedNames>
    <definedName name="_xlnm.Print_Area" localSheetId="1">'Anexo V - Disponibilidade'!$A$6:$D$60</definedName>
    <definedName name="_xlnm.Print_Area" localSheetId="2">'Anexo VI - RP'!$A$3:$G$62</definedName>
    <definedName name="_xlnm.Print_Area" localSheetId="3">'Anexo VII - Simplificado'!$A$4:$C$64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3">#REF!,#REF!</definedName>
    <definedName name="Planilha_1ÁreaTotal">#REF!,#REF!</definedName>
    <definedName name="Planilha_1CabGráfico" localSheetId="3">#REF!</definedName>
    <definedName name="Planilha_1CabGráfico">#REF!</definedName>
    <definedName name="Planilha_1TítCols" localSheetId="3">#REF!,#REF!</definedName>
    <definedName name="Planilha_1TítCols">#REF!,#REF!</definedName>
    <definedName name="Planilha_1TítLins" localSheetId="3">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27" i="39"/>
  <c r="F31" i="23" l="1"/>
  <c r="F32"/>
  <c r="F33"/>
  <c r="F34"/>
  <c r="F35"/>
  <c r="F36"/>
  <c r="F37"/>
  <c r="F30"/>
  <c r="F27"/>
  <c r="F26"/>
  <c r="B45" i="30"/>
  <c r="C28" i="16"/>
  <c r="C27"/>
  <c r="C31"/>
  <c r="C38"/>
  <c r="D34" l="1"/>
  <c r="B39"/>
  <c r="B40" s="1"/>
  <c r="C29"/>
  <c r="B29"/>
  <c r="C39"/>
  <c r="F28" i="23"/>
  <c r="F38"/>
  <c r="G23" i="39"/>
  <c r="G20" s="1"/>
  <c r="D37" i="16"/>
  <c r="D31"/>
  <c r="D28"/>
  <c r="D27"/>
  <c r="D30" i="23"/>
  <c r="D38" s="1"/>
  <c r="B38"/>
  <c r="F37" i="39"/>
  <c r="F36"/>
  <c r="F35"/>
  <c r="G24"/>
  <c r="F24"/>
  <c r="F22"/>
  <c r="F21"/>
  <c r="G29" l="1"/>
  <c r="F39" i="23"/>
  <c r="C45" i="30" s="1"/>
  <c r="D29" i="16"/>
  <c r="C40"/>
  <c r="F23" i="39"/>
  <c r="F20" s="1"/>
  <c r="F29" s="1"/>
  <c r="F30" l="1"/>
  <c r="F34" s="1"/>
  <c r="C38" i="23"/>
  <c r="D38" i="16"/>
  <c r="D32"/>
  <c r="D33"/>
  <c r="D35"/>
  <c r="D36"/>
  <c r="E38" i="23"/>
  <c r="G38"/>
  <c r="G39" s="1"/>
  <c r="C28"/>
  <c r="D28"/>
  <c r="D39" s="1"/>
  <c r="E28"/>
  <c r="G28"/>
  <c r="B28"/>
  <c r="B39" s="1"/>
  <c r="D39" i="16" l="1"/>
  <c r="D40" s="1"/>
  <c r="C39" i="23"/>
  <c r="E39"/>
</calcChain>
</file>

<file path=xl/sharedStrings.xml><?xml version="1.0" encoding="utf-8"?>
<sst xmlns="http://schemas.openxmlformats.org/spreadsheetml/2006/main" count="175" uniqueCount="122">
  <si>
    <t>RELATÓRIO DE GESTÃO FISCAL</t>
  </si>
  <si>
    <t>OPERAÇÕES DE CRÉDITO</t>
  </si>
  <si>
    <t>VALOR</t>
  </si>
  <si>
    <t>DEMONSTRATIVO DA DISPONIBILIDADE DE CAIXA</t>
  </si>
  <si>
    <t>ORÇAMENTOS FISCAL E DA SEGURIDADE SOCIAL</t>
  </si>
  <si>
    <t>RESTOS A PAGAR</t>
  </si>
  <si>
    <t>DEMONSTRATIVO DOS RESTOS A PAGAR</t>
  </si>
  <si>
    <t>OBRIGAÇÕES FINANCEIRAS</t>
  </si>
  <si>
    <t>% SOBRE A RCL</t>
  </si>
  <si>
    <t>Dívida Consolidada Líquida</t>
  </si>
  <si>
    <t xml:space="preserve">DEMONSTRATIVO DA DESPESA COM PESSOAL </t>
  </si>
  <si>
    <t>Do Exercício</t>
  </si>
  <si>
    <t>Limite Definido por Resolução do Senado Federal</t>
  </si>
  <si>
    <t>DESPESA COM PESSOAL</t>
  </si>
  <si>
    <t>GARANTIAS DE VALORES</t>
  </si>
  <si>
    <t>Operações de Crédito Internas e Externas</t>
  </si>
  <si>
    <t>Operações de Crédito por Antecipação da Receita</t>
  </si>
  <si>
    <t xml:space="preserve"> LRF, art. 48 - Anexo VII</t>
  </si>
  <si>
    <t>Limite Definido pelo Senado Federal para Operações de Crédito por Antecipação da Receita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</si>
  <si>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</si>
  <si>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</si>
  <si>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</si>
  <si>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</si>
  <si>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EM RESTOS A PAGAR NÃO PROCESSADOS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</si>
  <si>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</si>
  <si>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</si>
  <si>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</si>
  <si>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</si>
  <si>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</si>
  <si>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</si>
  <si>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>(a)</t>
  </si>
  <si>
    <t>(b)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</si>
  <si>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</si>
  <si>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</si>
  <si>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</si>
  <si>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</si>
  <si>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</si>
  <si>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Anteriores</t>
  </si>
  <si>
    <t>Empenhados e Não Liquidados</t>
  </si>
  <si>
    <t>Despesa Total com Pessoal - DTP</t>
  </si>
  <si>
    <t>DESPESAS NÃO COMPUTADAS (§ 1º do art. 19 da LRF) (II)</t>
  </si>
  <si>
    <t>Limite Definido pelo Senado Federal para Operações de Crédito Externas e Internas</t>
  </si>
  <si>
    <t>Tabela 7 - Demonstrativo Simplificado do Relatório de Gestão Fiscal</t>
  </si>
  <si>
    <t>DEMONSTRATIVO SIMPLIFICADO DO RELATÓRIO DE GESTÃO FISCAL</t>
  </si>
  <si>
    <t xml:space="preserve">DÍVIDA CONSOLIDADA </t>
  </si>
  <si>
    <t>Tabela 5 – Demonstrativo da Disponibilidade de Caixa</t>
  </si>
  <si>
    <t xml:space="preserve"> RGF – ANEXO V (LRF, art. 55, Inciso III, alínea "a")</t>
  </si>
  <si>
    <t>DESTINAÇÃO DE RECURSOS</t>
  </si>
  <si>
    <t xml:space="preserve">DISPONIBILIDADE DE CAIXA </t>
  </si>
  <si>
    <t>BRUTA</t>
  </si>
  <si>
    <t xml:space="preserve">DISPONIBILIDADE </t>
  </si>
  <si>
    <t xml:space="preserve">DE CAIXA </t>
  </si>
  <si>
    <t>LÍQUIDA</t>
  </si>
  <si>
    <t>(c) = (a – b)</t>
  </si>
  <si>
    <t>TOTAL DOS RECURSOS VINCULADOS (I)</t>
  </si>
  <si>
    <t>TOTAL DOS RECURSOS NÃO VINCULADOS (II)</t>
  </si>
  <si>
    <t>TOTAL (III) = (I + II)</t>
  </si>
  <si>
    <t>REGIME PRÓPRIO DE PREVIDÊNCIA</t>
  </si>
  <si>
    <r>
      <t>DOS SERVIDORES</t>
    </r>
    <r>
      <rPr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</si>
  <si>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</si>
  <si>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6 – Demonstrativo dos Restos a Pagar</t>
  </si>
  <si>
    <t xml:space="preserve">RGF – ANEXO VI (LRF, art. 55, inciso III, alínea "b") 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</si>
  <si>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</si>
  <si>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</si>
  <si>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</si>
  <si>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 xml:space="preserve">De Exercícios </t>
  </si>
  <si>
    <t>De Exercícios Anteriores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</si>
  <si>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</si>
  <si>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Total das Garantias Concedidas</t>
  </si>
  <si>
    <t>Valor Total</t>
  </si>
  <si>
    <t>INSCRIÇÃO EM RESTOS A PAGAR NÃO PROCESSADOS DO EXERCÍCIO</t>
  </si>
  <si>
    <t>RGF/Tabela 1.2 - Demonstrativo da Despesa com Pessoal</t>
  </si>
  <si>
    <t>GOVERNO FEDERAL - PODER LEGISLATIVO</t>
  </si>
  <si>
    <t>SENADO FEDERAL</t>
  </si>
  <si>
    <t>LIMITE MÁXIMO (incisos I, II e III, art. 20 da LRF) - &lt;0,86%&gt;</t>
  </si>
  <si>
    <t>Fonte 00 - Recursos Ordinários</t>
  </si>
  <si>
    <t>Fonte 48 - Operações de Crédito Externas - Em Moeda</t>
  </si>
  <si>
    <t>Fonte 50 - Recursos Não-Financeiros Diretam. Arrecadados</t>
  </si>
  <si>
    <t>Fonte 56 - Contribuição Plano Seguridade Social Servidor</t>
  </si>
  <si>
    <t>Fonte 69 - Contrib. Patronal p/Plano de Segurid.Soc.Serv.</t>
  </si>
  <si>
    <t>Limite Máximo (incisos I, II e III, art. 20 da LRF) - &lt;0,86%&gt;</t>
  </si>
  <si>
    <t>Limite Prudencial  (parágrafo único, art. 22 da LRF) - &lt;0,82%&gt;</t>
  </si>
  <si>
    <t>Fonte 56 - Contrib. Ao Plano de Seguridade Social do Servidor</t>
  </si>
  <si>
    <t>Fonte 48 - Operações de Crédito Externas - Em moeda</t>
  </si>
  <si>
    <t>Fonte 51 - Contrib. Social s/ Lucro das Pessoas Jurídicas</t>
  </si>
  <si>
    <t>Fonte 53 - Contrib. p/ Refinanciamento da Seguridade Social</t>
  </si>
  <si>
    <t>Fonte Não Cadastrada (Garantias Contratuais - Cauções)</t>
  </si>
  <si>
    <t>Fonte 51 - Contrib.Social s/Lucro das Pessoas Jurídicas</t>
  </si>
  <si>
    <t>Fonte 53 - Contrib.p/ Financiamento da Seguridade Social</t>
  </si>
  <si>
    <t>-</t>
  </si>
  <si>
    <t>JANEIRO A DEZEMBRO DE 2013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</si>
  <si>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</si>
  <si>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</si>
  <si>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</si>
  <si>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</si>
  <si>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Decorrentes de Decisão Judicial de período anterior ao da apuração</t>
  </si>
  <si>
    <t>Despesas de Exercícios Anteriores de período anterior ao da apuração</t>
  </si>
  <si>
    <t>LIMITE PRUDENCIAL (parágrafo único, art. 22 da LRF) - &lt;0,817%&gt;</t>
  </si>
  <si>
    <t>LIMITE DE ALERTA (inciso II do § 1º do art. 59 da LRF) - &lt;0,774%&gt;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</si>
  <si>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</si>
  <si>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</si>
  <si>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</si>
  <si>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</si>
  <si>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</si>
  <si>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 xml:space="preserve">           por força do art.35, inciso II da Lei 4.320/64.</t>
  </si>
  <si>
    <t>ANTONIO HELDER MEDEIROS REBOUÇAS</t>
  </si>
  <si>
    <t>Diretor-Geral</t>
  </si>
  <si>
    <t>FONTE: SIAFI2013, CONTAB, Data da emissão 15/jan/2014, 12h01min.</t>
  </si>
  <si>
    <t>Fonte 43 - Refinanciamento da Dívida Pública Mobiliária Federal</t>
  </si>
  <si>
    <t>Fonte 90 - Recursos Diversos</t>
  </si>
  <si>
    <t>Diretor da Secretaria de Finanças, Orçamento e Contabilidade                               Diretor da Secretaria de Controle Interno</t>
  </si>
  <si>
    <t xml:space="preserve">                   OLIVAN DUARTE DE ALMEIDA                                                          EDUARDO PEREIRA DA SILVA</t>
  </si>
  <si>
    <t xml:space="preserve">                                  em exercício                                                                                                em exercício</t>
  </si>
  <si>
    <t xml:space="preserve">      OLIVAN DUARTE DE ALMEIDA                                                  EDUARDO PEREIRA DA SILVA</t>
  </si>
  <si>
    <t xml:space="preserve">  OLIVAN DUARTE DE ALMEIDA                                                                     EDUARDO PEREIRA DA SILVA</t>
  </si>
  <si>
    <t xml:space="preserve">   Diretor da Secretaria de Finanças, Orçamento e Contabilidade                             Diretor da Secretaria de Controle Interno</t>
  </si>
  <si>
    <t xml:space="preserve">                                         em exercício                                                                                        em exercício</t>
  </si>
  <si>
    <t xml:space="preserve">                                Diretor-Adjunto da Secretaria de Finanças, Orçamento e Contabilidade                                    Diretor da Secretaria de Controle Interno</t>
  </si>
  <si>
    <t xml:space="preserve">                                                                     em exercício                                                                                                                 em exercício</t>
  </si>
  <si>
    <t xml:space="preserve">                                                        OLIVAN DUARTE DE ALMEIDA                                                                         EDUARDO PEREIRA DA SILVA</t>
  </si>
  <si>
    <t xml:space="preserve">                       Diretor da Secretaria de Finanças, Orçamento e Contabilidade                                       Diretor da Secretaria de Controle Interno</t>
  </si>
  <si>
    <t xml:space="preserve">                                                         em exercício                                                                                                         em exercício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</si>
</sst>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0_ ;[Red]\-#,##0.00\ "/>
  </numFmts>
  <fonts count="10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2" xfId="0" applyNumberFormat="1" applyFont="1" applyFill="1" applyBorder="1" applyAlignment="1"/>
    <xf numFmtId="164" fontId="3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NumberFormat="1" applyFont="1" applyFill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37" fontId="3" fillId="0" borderId="0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7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/>
    <xf numFmtId="40" fontId="3" fillId="0" borderId="12" xfId="0" applyNumberFormat="1" applyFont="1" applyFill="1" applyBorder="1" applyAlignment="1"/>
    <xf numFmtId="0" fontId="0" fillId="0" borderId="0" xfId="0" applyBorder="1"/>
    <xf numFmtId="40" fontId="3" fillId="0" borderId="13" xfId="0" applyNumberFormat="1" applyFont="1" applyFill="1" applyBorder="1" applyAlignment="1"/>
    <xf numFmtId="40" fontId="3" fillId="0" borderId="15" xfId="0" applyNumberFormat="1" applyFont="1" applyFill="1" applyBorder="1" applyAlignment="1"/>
    <xf numFmtId="0" fontId="0" fillId="0" borderId="0" xfId="0" applyFill="1"/>
    <xf numFmtId="0" fontId="3" fillId="0" borderId="0" xfId="0" applyFont="1"/>
    <xf numFmtId="0" fontId="7" fillId="0" borderId="0" xfId="0" applyFont="1" applyFill="1" applyAlignment="1">
      <alignment horizontal="center"/>
    </xf>
    <xf numFmtId="0" fontId="3" fillId="0" borderId="19" xfId="0" applyFont="1" applyBorder="1" applyAlignment="1">
      <alignment horizontal="left"/>
    </xf>
    <xf numFmtId="165" fontId="3" fillId="0" borderId="7" xfId="1" applyFont="1" applyBorder="1" applyAlignment="1">
      <alignment horizontal="right" vertical="top" wrapText="1"/>
    </xf>
    <xf numFmtId="0" fontId="7" fillId="0" borderId="0" xfId="0" applyFont="1" applyFill="1"/>
    <xf numFmtId="0" fontId="7" fillId="0" borderId="0" xfId="0" applyFont="1" applyFill="1" applyAlignment="1"/>
    <xf numFmtId="0" fontId="3" fillId="0" borderId="2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/>
    <xf numFmtId="0" fontId="3" fillId="0" borderId="26" xfId="0" applyNumberFormat="1" applyFont="1" applyFill="1" applyBorder="1" applyAlignment="1"/>
    <xf numFmtId="0" fontId="3" fillId="0" borderId="7" xfId="0" applyNumberFormat="1" applyFont="1" applyFill="1" applyBorder="1" applyAlignment="1">
      <alignment horizontal="center"/>
    </xf>
    <xf numFmtId="0" fontId="3" fillId="0" borderId="27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/>
    <xf numFmtId="0" fontId="3" fillId="0" borderId="29" xfId="0" applyNumberFormat="1" applyFont="1" applyFill="1" applyBorder="1" applyAlignment="1"/>
    <xf numFmtId="0" fontId="3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165" fontId="2" fillId="0" borderId="30" xfId="1" applyFont="1" applyBorder="1" applyAlignment="1">
      <alignment horizontal="right" vertical="top" wrapText="1"/>
    </xf>
    <xf numFmtId="165" fontId="2" fillId="0" borderId="31" xfId="1" applyFont="1" applyBorder="1" applyAlignment="1">
      <alignment horizontal="right" vertical="top" wrapText="1"/>
    </xf>
    <xf numFmtId="0" fontId="2" fillId="0" borderId="21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165" fontId="3" fillId="0" borderId="21" xfId="1" applyFont="1" applyBorder="1" applyAlignment="1">
      <alignment horizontal="right" vertical="top" wrapText="1"/>
    </xf>
    <xf numFmtId="0" fontId="3" fillId="0" borderId="14" xfId="0" applyNumberFormat="1" applyFont="1" applyFill="1" applyBorder="1" applyAlignment="1"/>
    <xf numFmtId="0" fontId="3" fillId="0" borderId="16" xfId="0" applyNumberFormat="1" applyFont="1" applyFill="1" applyBorder="1" applyAlignment="1">
      <alignment horizontal="center"/>
    </xf>
    <xf numFmtId="165" fontId="3" fillId="0" borderId="13" xfId="1" applyFont="1" applyBorder="1" applyAlignment="1">
      <alignment horizontal="right" vertical="top" wrapText="1"/>
    </xf>
    <xf numFmtId="165" fontId="3" fillId="0" borderId="15" xfId="1" applyFont="1" applyBorder="1" applyAlignment="1">
      <alignment horizontal="right" vertical="top" wrapText="1"/>
    </xf>
    <xf numFmtId="166" fontId="0" fillId="0" borderId="0" xfId="0" applyNumberFormat="1"/>
    <xf numFmtId="43" fontId="3" fillId="0" borderId="7" xfId="0" applyNumberFormat="1" applyFont="1" applyBorder="1" applyAlignment="1">
      <alignment horizontal="right" vertical="top" wrapText="1"/>
    </xf>
    <xf numFmtId="43" fontId="2" fillId="0" borderId="31" xfId="1" applyNumberFormat="1" applyFont="1" applyBorder="1" applyAlignment="1">
      <alignment horizontal="right" vertical="top" wrapText="1"/>
    </xf>
    <xf numFmtId="43" fontId="3" fillId="0" borderId="5" xfId="0" applyNumberFormat="1" applyFont="1" applyBorder="1" applyAlignment="1">
      <alignment horizontal="right" vertical="top" wrapText="1"/>
    </xf>
    <xf numFmtId="43" fontId="3" fillId="0" borderId="33" xfId="0" applyNumberFormat="1" applyFont="1" applyFill="1" applyBorder="1" applyAlignment="1"/>
    <xf numFmtId="43" fontId="3" fillId="0" borderId="32" xfId="0" applyNumberFormat="1" applyFont="1" applyFill="1" applyBorder="1" applyAlignment="1">
      <alignment horizontal="center"/>
    </xf>
    <xf numFmtId="43" fontId="3" fillId="0" borderId="34" xfId="0" applyNumberFormat="1" applyFont="1" applyFill="1" applyBorder="1" applyAlignment="1"/>
    <xf numFmtId="43" fontId="3" fillId="0" borderId="18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/>
    <xf numFmtId="43" fontId="3" fillId="0" borderId="7" xfId="0" applyNumberFormat="1" applyFont="1" applyFill="1" applyBorder="1" applyAlignment="1">
      <alignment horizontal="center"/>
    </xf>
    <xf numFmtId="43" fontId="3" fillId="0" borderId="3" xfId="0" applyNumberFormat="1" applyFont="1" applyFill="1" applyBorder="1" applyAlignment="1">
      <alignment horizontal="center"/>
    </xf>
    <xf numFmtId="43" fontId="3" fillId="0" borderId="28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right" wrapText="1"/>
    </xf>
    <xf numFmtId="4" fontId="3" fillId="0" borderId="20" xfId="0" applyNumberFormat="1" applyFont="1" applyBorder="1" applyAlignment="1">
      <alignment horizontal="right" wrapText="1"/>
    </xf>
    <xf numFmtId="4" fontId="3" fillId="2" borderId="20" xfId="0" applyNumberFormat="1" applyFont="1" applyFill="1" applyBorder="1" applyAlignment="1">
      <alignment horizontal="right"/>
    </xf>
    <xf numFmtId="4" fontId="3" fillId="0" borderId="21" xfId="0" applyNumberFormat="1" applyFont="1" applyBorder="1" applyAlignment="1">
      <alignment horizontal="right" wrapText="1"/>
    </xf>
    <xf numFmtId="4" fontId="3" fillId="2" borderId="21" xfId="0" applyNumberFormat="1" applyFont="1" applyFill="1" applyBorder="1" applyAlignment="1">
      <alignment horizontal="right"/>
    </xf>
    <xf numFmtId="4" fontId="2" fillId="0" borderId="35" xfId="0" applyNumberFormat="1" applyFont="1" applyBorder="1" applyAlignment="1">
      <alignment horizontal="right" wrapText="1"/>
    </xf>
    <xf numFmtId="4" fontId="2" fillId="0" borderId="30" xfId="0" applyNumberFormat="1" applyFont="1" applyBorder="1" applyAlignment="1">
      <alignment horizontal="right" wrapText="1"/>
    </xf>
    <xf numFmtId="4" fontId="2" fillId="0" borderId="20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4" fontId="3" fillId="0" borderId="19" xfId="0" applyNumberFormat="1" applyFont="1" applyBorder="1" applyAlignment="1">
      <alignment horizontal="right" wrapText="1"/>
    </xf>
    <xf numFmtId="4" fontId="3" fillId="0" borderId="19" xfId="0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21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right" wrapText="1"/>
    </xf>
    <xf numFmtId="4" fontId="2" fillId="0" borderId="5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left"/>
    </xf>
    <xf numFmtId="0" fontId="2" fillId="0" borderId="39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40" fontId="3" fillId="0" borderId="40" xfId="0" applyNumberFormat="1" applyFont="1" applyFill="1" applyBorder="1" applyAlignment="1"/>
    <xf numFmtId="40" fontId="3" fillId="0" borderId="0" xfId="0" applyNumberFormat="1" applyFont="1" applyFill="1" applyAlignment="1"/>
    <xf numFmtId="40" fontId="3" fillId="0" borderId="33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0" fontId="3" fillId="0" borderId="2" xfId="0" applyNumberFormat="1" applyFont="1" applyFill="1" applyBorder="1" applyAlignment="1">
      <alignment horizontal="left" indent="1"/>
    </xf>
    <xf numFmtId="40" fontId="3" fillId="0" borderId="2" xfId="0" applyNumberFormat="1" applyFont="1" applyFill="1" applyBorder="1" applyAlignment="1"/>
    <xf numFmtId="40" fontId="3" fillId="0" borderId="34" xfId="0" applyNumberFormat="1" applyFont="1" applyFill="1" applyBorder="1" applyAlignment="1"/>
    <xf numFmtId="0" fontId="3" fillId="0" borderId="39" xfId="0" applyNumberFormat="1" applyFont="1" applyFill="1" applyBorder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8" xfId="0" applyFont="1" applyFill="1" applyBorder="1" applyAlignment="1">
      <alignment horizontal="center" wrapText="1"/>
    </xf>
    <xf numFmtId="4" fontId="3" fillId="0" borderId="19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/>
    <xf numFmtId="4" fontId="2" fillId="0" borderId="0" xfId="0" applyNumberFormat="1" applyFont="1" applyFill="1" applyAlignment="1"/>
    <xf numFmtId="4" fontId="9" fillId="0" borderId="0" xfId="0" applyNumberFormat="1" applyFont="1" applyFill="1" applyAlignment="1"/>
    <xf numFmtId="4" fontId="3" fillId="2" borderId="21" xfId="0" applyNumberFormat="1" applyFont="1" applyFill="1" applyBorder="1" applyAlignment="1">
      <alignment horizontal="right" wrapText="1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right" vertical="top" wrapText="1"/>
    </xf>
    <xf numFmtId="165" fontId="3" fillId="0" borderId="19" xfId="1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43" fontId="3" fillId="0" borderId="0" xfId="0" applyNumberFormat="1" applyFont="1" applyBorder="1" applyAlignment="1">
      <alignment horizontal="right" vertical="top" wrapText="1"/>
    </xf>
    <xf numFmtId="43" fontId="3" fillId="0" borderId="20" xfId="1" applyNumberFormat="1" applyFont="1" applyBorder="1" applyAlignment="1">
      <alignment horizontal="right" vertical="top" wrapText="1"/>
    </xf>
    <xf numFmtId="43" fontId="3" fillId="0" borderId="19" xfId="1" applyNumberFormat="1" applyFont="1" applyBorder="1" applyAlignment="1">
      <alignment horizontal="right" vertical="top" wrapText="1"/>
    </xf>
    <xf numFmtId="4" fontId="3" fillId="0" borderId="20" xfId="0" applyNumberFormat="1" applyFont="1" applyFill="1" applyBorder="1" applyAlignment="1">
      <alignment horizontal="right" vertical="top" wrapText="1"/>
    </xf>
    <xf numFmtId="165" fontId="3" fillId="0" borderId="0" xfId="1" applyFont="1" applyBorder="1" applyAlignment="1">
      <alignment horizontal="right" vertical="top" wrapText="1"/>
    </xf>
    <xf numFmtId="0" fontId="2" fillId="0" borderId="30" xfId="0" applyFont="1" applyBorder="1" applyAlignment="1">
      <alignment horizontal="left" vertical="top" wrapText="1"/>
    </xf>
    <xf numFmtId="43" fontId="2" fillId="0" borderId="35" xfId="0" applyNumberFormat="1" applyFont="1" applyBorder="1" applyAlignment="1">
      <alignment horizontal="right" vertical="top" wrapText="1"/>
    </xf>
    <xf numFmtId="43" fontId="2" fillId="0" borderId="30" xfId="1" applyNumberFormat="1" applyFont="1" applyBorder="1" applyAlignment="1">
      <alignment horizontal="right" vertical="top" wrapText="1"/>
    </xf>
    <xf numFmtId="43" fontId="2" fillId="0" borderId="31" xfId="0" applyNumberFormat="1" applyFont="1" applyBorder="1" applyAlignment="1">
      <alignment horizontal="right" vertical="top" wrapText="1"/>
    </xf>
    <xf numFmtId="40" fontId="3" fillId="0" borderId="3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36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40" xfId="0" applyNumberFormat="1" applyFont="1" applyFill="1" applyBorder="1" applyAlignment="1">
      <alignment horizontal="center"/>
    </xf>
    <xf numFmtId="0" fontId="2" fillId="0" borderId="39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0" fontId="3" fillId="2" borderId="3" xfId="0" applyNumberFormat="1" applyFont="1" applyFill="1" applyBorder="1" applyAlignment="1">
      <alignment horizontal="center"/>
    </xf>
    <xf numFmtId="40" fontId="3" fillId="2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0" fontId="3" fillId="0" borderId="37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"/>
  <sheetViews>
    <sheetView topLeftCell="A13" zoomScale="85" zoomScaleNormal="85" workbookViewId="0">
      <selection activeCell="J42" sqref="J42"/>
    </sheetView>
  </sheetViews>
  <sheetFormatPr defaultRowHeight="12.75"/>
  <cols>
    <col min="1" max="1" width="47.85546875" customWidth="1"/>
    <col min="2" max="2" width="3.5703125" customWidth="1"/>
    <col min="3" max="3" width="3.42578125" customWidth="1"/>
    <col min="4" max="4" width="4.7109375" customWidth="1"/>
    <col min="5" max="5" width="0.28515625" customWidth="1"/>
    <col min="6" max="6" width="14.28515625" customWidth="1"/>
    <col min="7" max="7" width="20.85546875" customWidth="1"/>
    <col min="9" max="9" width="9.28515625" bestFit="1" customWidth="1"/>
    <col min="10" max="10" width="16" bestFit="1" customWidth="1"/>
  </cols>
  <sheetData>
    <row r="1" spans="1:7" ht="85.5" customHeight="1"/>
    <row r="3" spans="1:7">
      <c r="A3" s="3" t="s">
        <v>71</v>
      </c>
      <c r="B3" s="3"/>
      <c r="C3" s="3"/>
      <c r="D3" s="3"/>
      <c r="E3" s="3"/>
      <c r="F3" s="1"/>
      <c r="G3" s="1"/>
    </row>
    <row r="4" spans="1:7">
      <c r="A4" s="3"/>
      <c r="B4" s="3"/>
      <c r="C4" s="3"/>
      <c r="D4" s="3"/>
      <c r="E4" s="3"/>
      <c r="F4" s="1"/>
      <c r="G4" s="1"/>
    </row>
    <row r="5" spans="1:7">
      <c r="A5" s="145" t="s">
        <v>72</v>
      </c>
      <c r="B5" s="145"/>
      <c r="C5" s="145"/>
      <c r="D5" s="145"/>
      <c r="E5" s="145"/>
      <c r="F5" s="145"/>
      <c r="G5" s="145"/>
    </row>
    <row r="6" spans="1:7">
      <c r="A6" s="145" t="s">
        <v>73</v>
      </c>
      <c r="B6" s="145"/>
      <c r="C6" s="145"/>
      <c r="D6" s="145"/>
      <c r="E6" s="145"/>
      <c r="F6" s="145"/>
      <c r="G6" s="145"/>
    </row>
    <row r="7" spans="1:7">
      <c r="A7" s="145" t="s">
        <v>0</v>
      </c>
      <c r="B7" s="145"/>
      <c r="C7" s="145"/>
      <c r="D7" s="145"/>
      <c r="E7" s="145"/>
      <c r="F7" s="145"/>
      <c r="G7" s="145"/>
    </row>
    <row r="8" spans="1:7">
      <c r="A8" s="146" t="s">
        <v>10</v>
      </c>
      <c r="B8" s="146"/>
      <c r="C8" s="146"/>
      <c r="D8" s="146"/>
      <c r="E8" s="146"/>
      <c r="F8" s="146"/>
      <c r="G8" s="146"/>
    </row>
    <row r="9" spans="1:7">
      <c r="A9" s="145" t="s">
        <v>4</v>
      </c>
      <c r="B9" s="145"/>
      <c r="C9" s="145"/>
      <c r="D9" s="145"/>
      <c r="E9" s="145"/>
      <c r="F9" s="145"/>
      <c r="G9" s="145"/>
    </row>
    <row r="10" spans="1:7">
      <c r="A10" s="145" t="s">
        <v>90</v>
      </c>
      <c r="B10" s="145"/>
      <c r="C10" s="145"/>
      <c r="D10" s="145"/>
      <c r="E10" s="145"/>
      <c r="F10" s="145"/>
      <c r="G10" s="145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 t="s">
        <v>91</v>
      </c>
      <c r="B12" s="1"/>
      <c r="C12" s="1"/>
      <c r="D12" s="1"/>
      <c r="E12" s="1"/>
      <c r="F12" s="1"/>
      <c r="G12" s="7">
        <v>1</v>
      </c>
    </row>
    <row r="13" spans="1:7">
      <c r="A13" s="103"/>
      <c r="B13" s="103"/>
      <c r="C13" s="103"/>
      <c r="D13" s="103"/>
      <c r="E13" s="103"/>
      <c r="F13" s="149" t="s">
        <v>24</v>
      </c>
      <c r="G13" s="150"/>
    </row>
    <row r="14" spans="1:7">
      <c r="A14" s="25"/>
      <c r="B14" s="25"/>
      <c r="C14" s="25"/>
      <c r="D14" s="25"/>
      <c r="E14" s="25"/>
      <c r="F14" s="151" t="s">
        <v>19</v>
      </c>
      <c r="G14" s="152"/>
    </row>
    <row r="15" spans="1:7">
      <c r="A15" s="155" t="s">
        <v>13</v>
      </c>
      <c r="B15" s="156"/>
      <c r="C15" s="156"/>
      <c r="D15" s="156"/>
      <c r="E15" s="156"/>
      <c r="F15" s="26" t="s">
        <v>25</v>
      </c>
      <c r="G15" s="104" t="s">
        <v>26</v>
      </c>
    </row>
    <row r="16" spans="1:7">
      <c r="A16" s="25"/>
      <c r="B16" s="25"/>
      <c r="C16" s="25"/>
      <c r="D16" s="25"/>
      <c r="E16" s="25"/>
      <c r="F16" s="27"/>
      <c r="G16" s="105" t="s">
        <v>27</v>
      </c>
    </row>
    <row r="17" spans="1:10">
      <c r="A17" s="25"/>
      <c r="B17" s="25"/>
      <c r="C17" s="25"/>
      <c r="D17" s="25"/>
      <c r="E17" s="25"/>
      <c r="F17" s="27"/>
      <c r="G17" s="105" t="s">
        <v>29</v>
      </c>
    </row>
    <row r="18" spans="1:10">
      <c r="A18" s="155"/>
      <c r="B18" s="157"/>
      <c r="C18" s="157"/>
      <c r="D18" s="157"/>
      <c r="E18" s="157"/>
      <c r="F18" s="28"/>
      <c r="G18" s="106" t="s">
        <v>28</v>
      </c>
    </row>
    <row r="19" spans="1:10">
      <c r="A19" s="107"/>
      <c r="B19" s="29"/>
      <c r="C19" s="29"/>
      <c r="D19" s="29"/>
      <c r="E19" s="29"/>
      <c r="F19" s="30" t="s">
        <v>30</v>
      </c>
      <c r="G19" s="108" t="s">
        <v>31</v>
      </c>
    </row>
    <row r="20" spans="1:10">
      <c r="A20" s="4" t="s">
        <v>20</v>
      </c>
      <c r="B20" s="4"/>
      <c r="C20" s="4"/>
      <c r="D20" s="4"/>
      <c r="E20" s="4"/>
      <c r="F20" s="32">
        <f>F21+F22+F23</f>
        <v>2954736471.8700004</v>
      </c>
      <c r="G20" s="109">
        <f>G21+G22+G23</f>
        <v>9374005.4499999993</v>
      </c>
      <c r="H20" s="33"/>
    </row>
    <row r="21" spans="1:10">
      <c r="A21" s="102" t="s">
        <v>92</v>
      </c>
      <c r="B21" s="4"/>
      <c r="C21" s="4"/>
      <c r="D21" s="4"/>
      <c r="E21" s="4"/>
      <c r="F21" s="34">
        <f>1597864536.65-G21</f>
        <v>1596116275.9100001</v>
      </c>
      <c r="G21" s="110">
        <v>1748260.74</v>
      </c>
    </row>
    <row r="22" spans="1:10">
      <c r="A22" s="102" t="s">
        <v>93</v>
      </c>
      <c r="B22" s="4"/>
      <c r="C22" s="4"/>
      <c r="D22" s="4"/>
      <c r="E22" s="4"/>
      <c r="F22" s="34">
        <f>1294611382.91-G22</f>
        <v>1294209118.1900001</v>
      </c>
      <c r="G22" s="110">
        <v>402264.72</v>
      </c>
    </row>
    <row r="23" spans="1:10">
      <c r="A23" s="102" t="s">
        <v>94</v>
      </c>
      <c r="B23" s="4"/>
      <c r="C23" s="4"/>
      <c r="D23" s="4"/>
      <c r="E23" s="4"/>
      <c r="F23" s="34">
        <f>71634557.76-G23</f>
        <v>64411077.770000003</v>
      </c>
      <c r="G23" s="110">
        <f>7145038.51+78441.48</f>
        <v>7223479.9900000002</v>
      </c>
    </row>
    <row r="24" spans="1:10">
      <c r="A24" s="4" t="s">
        <v>40</v>
      </c>
      <c r="B24" s="4"/>
      <c r="C24" s="4"/>
      <c r="D24" s="4"/>
      <c r="E24" s="4"/>
      <c r="F24" s="34">
        <f>SUM(F25:F28)</f>
        <v>449802982.75999999</v>
      </c>
      <c r="G24" s="111">
        <f>SUM(G25:G28)</f>
        <v>78441.48</v>
      </c>
      <c r="H24" s="33"/>
    </row>
    <row r="25" spans="1:10">
      <c r="A25" s="112" t="s">
        <v>21</v>
      </c>
      <c r="B25" s="4"/>
      <c r="C25" s="4"/>
      <c r="D25" s="4"/>
      <c r="E25" s="4"/>
      <c r="F25" s="34">
        <v>4976204.5999999996</v>
      </c>
      <c r="G25" s="110">
        <v>0</v>
      </c>
    </row>
    <row r="26" spans="1:10">
      <c r="A26" s="112" t="s">
        <v>95</v>
      </c>
      <c r="B26" s="4"/>
      <c r="C26" s="4"/>
      <c r="D26" s="4"/>
      <c r="E26" s="4"/>
      <c r="F26" s="34">
        <v>0</v>
      </c>
      <c r="G26" s="110">
        <v>0</v>
      </c>
    </row>
    <row r="27" spans="1:10">
      <c r="A27" s="112" t="s">
        <v>96</v>
      </c>
      <c r="B27" s="4"/>
      <c r="C27" s="4"/>
      <c r="D27" s="4"/>
      <c r="E27" s="4"/>
      <c r="F27" s="34">
        <f>14890734.35-G27</f>
        <v>14812292.869999999</v>
      </c>
      <c r="G27" s="110">
        <v>78441.48</v>
      </c>
      <c r="J27" s="74"/>
    </row>
    <row r="28" spans="1:10">
      <c r="A28" s="113" t="s">
        <v>22</v>
      </c>
      <c r="B28" s="6"/>
      <c r="C28" s="6"/>
      <c r="D28" s="6"/>
      <c r="E28" s="6"/>
      <c r="F28" s="35">
        <v>430014485.28999996</v>
      </c>
      <c r="G28" s="114">
        <v>0</v>
      </c>
    </row>
    <row r="29" spans="1:10">
      <c r="A29" s="4" t="s">
        <v>32</v>
      </c>
      <c r="B29" s="6"/>
      <c r="C29" s="6"/>
      <c r="D29" s="6"/>
      <c r="E29" s="6"/>
      <c r="F29" s="35">
        <f>F20-F24</f>
        <v>2504933489.1100006</v>
      </c>
      <c r="G29" s="115">
        <f>G20-G24</f>
        <v>9295563.9699999988</v>
      </c>
      <c r="H29" s="33"/>
    </row>
    <row r="30" spans="1:10">
      <c r="A30" s="5" t="s">
        <v>33</v>
      </c>
      <c r="B30" s="5"/>
      <c r="C30" s="5"/>
      <c r="D30" s="5"/>
      <c r="E30" s="5"/>
      <c r="F30" s="139">
        <f>F29+G29</f>
        <v>2514229053.0800004</v>
      </c>
      <c r="G30" s="140"/>
    </row>
    <row r="31" spans="1:10">
      <c r="A31" s="5"/>
      <c r="B31" s="5"/>
      <c r="C31" s="5"/>
      <c r="D31" s="5"/>
      <c r="E31" s="5"/>
      <c r="F31" s="5"/>
      <c r="G31" s="5"/>
    </row>
    <row r="32" spans="1:10">
      <c r="A32" s="158" t="s">
        <v>34</v>
      </c>
      <c r="B32" s="158"/>
      <c r="C32" s="158"/>
      <c r="D32" s="158"/>
      <c r="E32" s="158"/>
      <c r="F32" s="159" t="s">
        <v>2</v>
      </c>
      <c r="G32" s="160"/>
    </row>
    <row r="33" spans="1:7">
      <c r="A33" s="5" t="s">
        <v>35</v>
      </c>
      <c r="B33" s="5"/>
      <c r="C33" s="5"/>
      <c r="D33" s="5"/>
      <c r="E33" s="5"/>
      <c r="F33" s="153">
        <v>656094218000</v>
      </c>
      <c r="G33" s="154"/>
    </row>
    <row r="34" spans="1:7">
      <c r="A34" s="5" t="s">
        <v>36</v>
      </c>
      <c r="B34" s="5"/>
      <c r="C34" s="5"/>
      <c r="D34" s="5"/>
      <c r="E34" s="5"/>
      <c r="F34" s="141">
        <f>(F30/F33)*100</f>
        <v>0.38321158518120041</v>
      </c>
      <c r="G34" s="142"/>
    </row>
    <row r="35" spans="1:7">
      <c r="A35" s="143" t="s">
        <v>74</v>
      </c>
      <c r="B35" s="143"/>
      <c r="C35" s="143"/>
      <c r="D35" s="143"/>
      <c r="E35" s="144"/>
      <c r="F35" s="139">
        <f>F33*0.0086</f>
        <v>5642410274.8000002</v>
      </c>
      <c r="G35" s="140"/>
    </row>
    <row r="36" spans="1:7">
      <c r="A36" s="5" t="s">
        <v>97</v>
      </c>
      <c r="B36" s="5"/>
      <c r="C36" s="5"/>
      <c r="D36" s="5"/>
      <c r="E36" s="5"/>
      <c r="F36" s="139">
        <f>F33*0.00817</f>
        <v>5360289761.0600004</v>
      </c>
      <c r="G36" s="140"/>
    </row>
    <row r="37" spans="1:7" s="36" customFormat="1">
      <c r="A37" s="5" t="s">
        <v>98</v>
      </c>
      <c r="B37" s="5"/>
      <c r="C37" s="5"/>
      <c r="D37" s="5"/>
      <c r="E37" s="5"/>
      <c r="F37" s="139">
        <f>F33*0.00774</f>
        <v>5078169247.3200006</v>
      </c>
      <c r="G37" s="140"/>
    </row>
    <row r="38" spans="1:7">
      <c r="A38" s="116" t="s">
        <v>107</v>
      </c>
      <c r="B38" s="116"/>
      <c r="C38" s="116"/>
      <c r="D38" s="116"/>
      <c r="E38" s="116"/>
      <c r="F38" s="116"/>
      <c r="G38" s="116"/>
    </row>
    <row r="39" spans="1:7">
      <c r="A39" s="4" t="s">
        <v>99</v>
      </c>
      <c r="B39" s="4"/>
      <c r="C39" s="4"/>
      <c r="D39" s="4"/>
      <c r="E39" s="4"/>
      <c r="F39" s="4"/>
      <c r="G39" s="4"/>
    </row>
    <row r="40" spans="1:7">
      <c r="A40" s="1" t="s">
        <v>100</v>
      </c>
      <c r="B40" s="1"/>
      <c r="C40" s="1"/>
      <c r="D40" s="1"/>
      <c r="E40" s="1"/>
      <c r="F40" s="1"/>
      <c r="G40" s="1"/>
    </row>
    <row r="41" spans="1:7">
      <c r="A41" s="1" t="s">
        <v>101</v>
      </c>
      <c r="B41" s="1"/>
      <c r="C41" s="1"/>
      <c r="D41" s="1"/>
      <c r="E41" s="1"/>
      <c r="F41" s="1"/>
      <c r="G41" s="1"/>
    </row>
    <row r="42" spans="1:7" s="37" customFormat="1" ht="11.25" customHeight="1">
      <c r="A42" s="1" t="s">
        <v>102</v>
      </c>
      <c r="B42" s="1"/>
      <c r="C42" s="1"/>
      <c r="D42" s="1"/>
      <c r="E42" s="1"/>
      <c r="F42" s="1"/>
      <c r="G42" s="1"/>
    </row>
    <row r="43" spans="1:7" s="37" customFormat="1" ht="11.25">
      <c r="A43" s="1" t="s">
        <v>103</v>
      </c>
      <c r="B43" s="1"/>
      <c r="C43" s="1"/>
      <c r="D43" s="1"/>
      <c r="E43" s="1"/>
      <c r="F43" s="1"/>
      <c r="G43" s="1"/>
    </row>
    <row r="44" spans="1:7">
      <c r="A44" s="1" t="s">
        <v>104</v>
      </c>
      <c r="B44" s="1"/>
      <c r="C44" s="1"/>
      <c r="D44" s="1"/>
      <c r="E44" s="1"/>
      <c r="F44" s="1"/>
      <c r="G44" s="1"/>
    </row>
    <row r="45" spans="1:7">
      <c r="A45" s="161"/>
      <c r="B45" s="161"/>
      <c r="C45" s="161"/>
      <c r="D45" s="161"/>
      <c r="E45" s="161"/>
      <c r="F45" s="161"/>
      <c r="G45" s="161"/>
    </row>
    <row r="46" spans="1:7">
      <c r="A46" s="117"/>
      <c r="B46" s="117"/>
      <c r="C46" s="117"/>
      <c r="D46" s="117"/>
      <c r="E46" s="117"/>
      <c r="F46" s="117"/>
      <c r="G46" s="117"/>
    </row>
    <row r="47" spans="1:7">
      <c r="A47" s="117"/>
      <c r="B47" s="117"/>
      <c r="C47" s="117"/>
      <c r="D47" s="117"/>
      <c r="E47" s="117"/>
      <c r="F47" s="117"/>
      <c r="G47" s="117"/>
    </row>
    <row r="48" spans="1:7">
      <c r="A48" s="117"/>
      <c r="B48" s="117"/>
      <c r="C48" s="117"/>
      <c r="D48" s="117"/>
      <c r="E48" s="117"/>
      <c r="F48" s="117"/>
      <c r="G48" s="117"/>
    </row>
    <row r="50" spans="1:7" s="36" customFormat="1" ht="12.75" customHeight="1">
      <c r="A50" s="147" t="s">
        <v>111</v>
      </c>
      <c r="B50" s="147"/>
      <c r="C50" s="147"/>
      <c r="D50" s="147"/>
      <c r="E50" s="147"/>
      <c r="F50" s="147"/>
      <c r="G50" s="147"/>
    </row>
    <row r="51" spans="1:7" s="36" customFormat="1" ht="15.75" customHeight="1">
      <c r="A51" s="147" t="s">
        <v>110</v>
      </c>
      <c r="B51" s="147"/>
      <c r="C51" s="147"/>
      <c r="D51" s="147"/>
      <c r="E51" s="147"/>
      <c r="F51" s="147"/>
      <c r="G51" s="147"/>
    </row>
    <row r="52" spans="1:7" s="36" customFormat="1" ht="11.25" customHeight="1">
      <c r="A52" s="147" t="s">
        <v>112</v>
      </c>
      <c r="B52" s="147"/>
      <c r="C52" s="147"/>
      <c r="D52" s="147"/>
      <c r="E52" s="147"/>
      <c r="F52" s="147"/>
      <c r="G52" s="147"/>
    </row>
    <row r="53" spans="1:7" s="36" customFormat="1" ht="11.25" customHeight="1">
      <c r="A53" s="38"/>
      <c r="B53" s="38"/>
      <c r="C53" s="38"/>
      <c r="D53" s="38"/>
      <c r="E53" s="38"/>
      <c r="F53" s="38"/>
      <c r="G53" s="38"/>
    </row>
    <row r="54" spans="1:7" s="36" customFormat="1" ht="11.25" customHeight="1">
      <c r="A54" s="38"/>
      <c r="B54" s="38"/>
      <c r="C54" s="38"/>
      <c r="D54" s="38"/>
      <c r="E54" s="38"/>
      <c r="F54" s="38"/>
      <c r="G54" s="38"/>
    </row>
    <row r="55" spans="1:7" s="36" customFormat="1" ht="11.25" customHeight="1">
      <c r="A55" s="38"/>
      <c r="B55" s="38"/>
      <c r="C55" s="38"/>
      <c r="D55" s="38"/>
      <c r="E55" s="38"/>
      <c r="F55" s="38"/>
      <c r="G55" s="38"/>
    </row>
    <row r="56" spans="1:7" s="36" customFormat="1" ht="11.25" customHeight="1">
      <c r="A56" s="38"/>
      <c r="B56" s="38"/>
      <c r="C56" s="38"/>
      <c r="D56" s="38"/>
      <c r="E56" s="38"/>
      <c r="F56" s="38"/>
      <c r="G56" s="38"/>
    </row>
    <row r="57" spans="1:7" s="36" customFormat="1" ht="11.25" customHeight="1">
      <c r="A57" s="148" t="s">
        <v>105</v>
      </c>
      <c r="B57" s="148"/>
      <c r="C57" s="148"/>
      <c r="D57" s="148"/>
      <c r="E57" s="148"/>
      <c r="F57" s="148"/>
      <c r="G57" s="148"/>
    </row>
    <row r="58" spans="1:7" s="36" customFormat="1" ht="11.25" customHeight="1">
      <c r="A58" s="148" t="s">
        <v>106</v>
      </c>
      <c r="B58" s="148"/>
      <c r="C58" s="148"/>
      <c r="D58" s="148"/>
      <c r="E58" s="148"/>
      <c r="F58" s="148"/>
      <c r="G58" s="148"/>
    </row>
  </sheetData>
  <mergeCells count="25">
    <mergeCell ref="A52:G52"/>
    <mergeCell ref="A58:G58"/>
    <mergeCell ref="A50:G50"/>
    <mergeCell ref="A51:G51"/>
    <mergeCell ref="A10:G10"/>
    <mergeCell ref="F13:G13"/>
    <mergeCell ref="F14:G14"/>
    <mergeCell ref="F33:G33"/>
    <mergeCell ref="A57:G57"/>
    <mergeCell ref="A15:E15"/>
    <mergeCell ref="A18:E18"/>
    <mergeCell ref="A32:E32"/>
    <mergeCell ref="F32:G32"/>
    <mergeCell ref="F30:G30"/>
    <mergeCell ref="F37:G37"/>
    <mergeCell ref="A45:G45"/>
    <mergeCell ref="F36:G36"/>
    <mergeCell ref="F34:G34"/>
    <mergeCell ref="A35:E35"/>
    <mergeCell ref="F35:G35"/>
    <mergeCell ref="A5:G5"/>
    <mergeCell ref="A6:G6"/>
    <mergeCell ref="A7:G7"/>
    <mergeCell ref="A8:G8"/>
    <mergeCell ref="A9:G9"/>
  </mergeCells>
  <phoneticPr fontId="8" type="noConversion"/>
  <pageMargins left="0.51181102362204722" right="0.51181102362204722" top="0.78740157480314965" bottom="0.78740157480314965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3:M60"/>
  <sheetViews>
    <sheetView showGridLines="0" topLeftCell="A22" zoomScaleNormal="100" workbookViewId="0">
      <selection activeCell="D39" sqref="D39"/>
    </sheetView>
  </sheetViews>
  <sheetFormatPr defaultRowHeight="11.25" customHeight="1"/>
  <cols>
    <col min="1" max="1" width="45" style="2" customWidth="1"/>
    <col min="2" max="2" width="16.5703125" style="2" customWidth="1"/>
    <col min="3" max="3" width="21.7109375" style="2" customWidth="1"/>
    <col min="4" max="4" width="15.140625" style="2" customWidth="1"/>
    <col min="5" max="5" width="9.140625" style="2"/>
    <col min="6" max="6" width="11.7109375" style="2" bestFit="1" customWidth="1"/>
    <col min="7" max="7" width="10.85546875" style="2" bestFit="1" customWidth="1"/>
    <col min="8" max="8" width="9.140625" style="2"/>
    <col min="9" max="9" width="11.7109375" style="2" bestFit="1" customWidth="1"/>
    <col min="10" max="11" width="9.140625" style="2"/>
    <col min="12" max="12" width="11.7109375" style="2" bestFit="1" customWidth="1"/>
    <col min="13" max="16384" width="9.140625" style="2"/>
  </cols>
  <sheetData>
    <row r="13" spans="1:4" ht="11.25" customHeight="1">
      <c r="A13" s="164" t="s">
        <v>45</v>
      </c>
      <c r="B13" s="164"/>
      <c r="C13" s="164"/>
      <c r="D13" s="164"/>
    </row>
    <row r="14" spans="1:4" ht="11.25" customHeight="1">
      <c r="A14" s="165"/>
      <c r="B14" s="165"/>
      <c r="C14" s="165"/>
      <c r="D14" s="165"/>
    </row>
    <row r="15" spans="1:4" ht="11.25" customHeight="1">
      <c r="A15" s="162" t="s">
        <v>72</v>
      </c>
      <c r="B15" s="162"/>
      <c r="C15" s="162"/>
      <c r="D15" s="162"/>
    </row>
    <row r="16" spans="1:4" ht="11.25" customHeight="1">
      <c r="A16" s="162" t="s">
        <v>73</v>
      </c>
      <c r="B16" s="162"/>
      <c r="C16" s="162"/>
      <c r="D16" s="162"/>
    </row>
    <row r="17" spans="1:13" ht="11.25" customHeight="1">
      <c r="A17" s="162" t="s">
        <v>0</v>
      </c>
      <c r="B17" s="162"/>
      <c r="C17" s="162"/>
      <c r="D17" s="162"/>
    </row>
    <row r="18" spans="1:13" ht="11.25" customHeight="1">
      <c r="A18" s="163" t="s">
        <v>3</v>
      </c>
      <c r="B18" s="163"/>
      <c r="C18" s="163"/>
      <c r="D18" s="163"/>
    </row>
    <row r="19" spans="1:13" ht="11.25" customHeight="1">
      <c r="A19" s="162" t="s">
        <v>4</v>
      </c>
      <c r="B19" s="162"/>
      <c r="C19" s="162"/>
      <c r="D19" s="162"/>
    </row>
    <row r="20" spans="1:13" ht="11.25" customHeight="1">
      <c r="A20" s="162" t="s">
        <v>90</v>
      </c>
      <c r="B20" s="162"/>
      <c r="C20" s="162"/>
      <c r="D20" s="162"/>
    </row>
    <row r="21" spans="1:13" ht="11.25" customHeight="1">
      <c r="A21" s="162"/>
      <c r="B21" s="162"/>
      <c r="C21" s="162"/>
      <c r="D21" s="162"/>
    </row>
    <row r="22" spans="1:13" ht="11.25" customHeight="1" thickBot="1">
      <c r="A22" s="166" t="s">
        <v>46</v>
      </c>
      <c r="B22" s="166"/>
      <c r="C22" s="166"/>
      <c r="D22" s="12">
        <v>1</v>
      </c>
    </row>
    <row r="23" spans="1:13" ht="11.25" customHeight="1">
      <c r="A23" s="167" t="s">
        <v>47</v>
      </c>
      <c r="B23" s="23" t="s">
        <v>48</v>
      </c>
      <c r="C23" s="44" t="s">
        <v>7</v>
      </c>
      <c r="D23" s="43" t="s">
        <v>50</v>
      </c>
    </row>
    <row r="24" spans="1:13" ht="11.25" customHeight="1">
      <c r="A24" s="168"/>
      <c r="B24" s="20" t="s">
        <v>49</v>
      </c>
      <c r="C24" s="46"/>
      <c r="D24" s="45" t="s">
        <v>51</v>
      </c>
    </row>
    <row r="25" spans="1:13" ht="11.25" customHeight="1">
      <c r="A25" s="168"/>
      <c r="B25" s="20" t="s">
        <v>30</v>
      </c>
      <c r="C25" s="46" t="s">
        <v>31</v>
      </c>
      <c r="D25" s="45" t="s">
        <v>52</v>
      </c>
    </row>
    <row r="26" spans="1:13" ht="11.25" customHeight="1" thickBot="1">
      <c r="A26" s="169"/>
      <c r="B26" s="21"/>
      <c r="C26" s="22"/>
      <c r="D26" s="47" t="s">
        <v>53</v>
      </c>
    </row>
    <row r="27" spans="1:13" ht="11.25" customHeight="1">
      <c r="A27" s="39" t="s">
        <v>82</v>
      </c>
      <c r="B27" s="86">
        <v>21360180.09</v>
      </c>
      <c r="C27" s="87">
        <f>4818581.27+38275.99</f>
        <v>4856857.26</v>
      </c>
      <c r="D27" s="88">
        <f>B27-C27</f>
        <v>16503322.83</v>
      </c>
    </row>
    <row r="28" spans="1:13" ht="11.25" customHeight="1" thickBot="1">
      <c r="A28" s="39" t="s">
        <v>79</v>
      </c>
      <c r="B28" s="86">
        <v>16317206.41</v>
      </c>
      <c r="C28" s="89">
        <f>30014.2+369311.84</f>
        <v>399326.04000000004</v>
      </c>
      <c r="D28" s="90">
        <f>B28-C28</f>
        <v>15917880.370000001</v>
      </c>
    </row>
    <row r="29" spans="1:13" s="8" customFormat="1" ht="11.25" customHeight="1" thickBot="1">
      <c r="A29" s="66" t="s">
        <v>54</v>
      </c>
      <c r="B29" s="91">
        <f>SUM(B27,B28)</f>
        <v>37677386.5</v>
      </c>
      <c r="C29" s="92">
        <f>SUM(C27:C28)</f>
        <v>5256183.3</v>
      </c>
      <c r="D29" s="92">
        <f>SUM(D27,D28)</f>
        <v>32421203.200000003</v>
      </c>
    </row>
    <row r="30" spans="1:13" s="8" customFormat="1" ht="11.25" customHeight="1">
      <c r="A30" s="68"/>
      <c r="B30" s="93"/>
      <c r="C30" s="94"/>
      <c r="D30" s="93"/>
      <c r="L30" s="123"/>
      <c r="M30" s="123"/>
    </row>
    <row r="31" spans="1:13" ht="11.25" customHeight="1">
      <c r="A31" s="65" t="s">
        <v>75</v>
      </c>
      <c r="B31" s="95">
        <v>486204153.94</v>
      </c>
      <c r="C31" s="86">
        <f>255491836.41+12958985.28</f>
        <v>268450821.69</v>
      </c>
      <c r="D31" s="96">
        <f>B31-C31</f>
        <v>217753332.25</v>
      </c>
      <c r="L31" s="122"/>
    </row>
    <row r="32" spans="1:13" ht="11.25" customHeight="1">
      <c r="A32" s="65" t="s">
        <v>108</v>
      </c>
      <c r="B32" s="95">
        <v>920.01</v>
      </c>
      <c r="C32" s="97">
        <v>920.01</v>
      </c>
      <c r="D32" s="96">
        <f t="shared" ref="D32:D38" si="0">B32-C32</f>
        <v>0</v>
      </c>
      <c r="I32" s="122"/>
    </row>
    <row r="33" spans="1:9" ht="11.25" customHeight="1">
      <c r="A33" s="65" t="s">
        <v>83</v>
      </c>
      <c r="B33" s="95">
        <v>1550838.1700000002</v>
      </c>
      <c r="C33" s="86">
        <v>441458.79</v>
      </c>
      <c r="D33" s="96">
        <f t="shared" si="0"/>
        <v>1109379.3800000001</v>
      </c>
      <c r="I33" s="124"/>
    </row>
    <row r="34" spans="1:9" ht="11.25" customHeight="1">
      <c r="A34" s="65" t="s">
        <v>77</v>
      </c>
      <c r="B34" s="95">
        <v>68780833.310000002</v>
      </c>
      <c r="C34" s="86">
        <v>311.89</v>
      </c>
      <c r="D34" s="96">
        <f t="shared" si="0"/>
        <v>68780521.420000002</v>
      </c>
    </row>
    <row r="35" spans="1:9" ht="11.25" customHeight="1">
      <c r="A35" s="65" t="s">
        <v>84</v>
      </c>
      <c r="B35" s="95">
        <v>31013575.829999998</v>
      </c>
      <c r="C35" s="97">
        <v>0</v>
      </c>
      <c r="D35" s="96">
        <f t="shared" si="0"/>
        <v>31013575.829999998</v>
      </c>
    </row>
    <row r="36" spans="1:9" ht="11.25" customHeight="1">
      <c r="A36" s="65" t="s">
        <v>85</v>
      </c>
      <c r="B36" s="95">
        <v>76116.990000000005</v>
      </c>
      <c r="C36" s="97">
        <v>0</v>
      </c>
      <c r="D36" s="96">
        <f t="shared" si="0"/>
        <v>76116.990000000005</v>
      </c>
    </row>
    <row r="37" spans="1:9" ht="11.25" customHeight="1">
      <c r="A37" s="65" t="s">
        <v>109</v>
      </c>
      <c r="B37" s="95">
        <v>74996.399999999994</v>
      </c>
      <c r="C37" s="97"/>
      <c r="D37" s="96">
        <f t="shared" si="0"/>
        <v>74996.399999999994</v>
      </c>
      <c r="I37" s="123"/>
    </row>
    <row r="38" spans="1:9" ht="11.25" customHeight="1" thickBot="1">
      <c r="A38" s="65" t="s">
        <v>86</v>
      </c>
      <c r="B38" s="125">
        <v>1778322.4100000001</v>
      </c>
      <c r="C38" s="98">
        <f>15336907.05-13366573.11</f>
        <v>1970333.9400000013</v>
      </c>
      <c r="D38" s="99">
        <f t="shared" si="0"/>
        <v>-192011.53000000119</v>
      </c>
      <c r="I38" s="122"/>
    </row>
    <row r="39" spans="1:9" s="8" customFormat="1" ht="11.25" customHeight="1" thickBot="1">
      <c r="A39" s="66" t="s">
        <v>55</v>
      </c>
      <c r="B39" s="100">
        <f>SUM(B31:B38)</f>
        <v>589479757.06000006</v>
      </c>
      <c r="C39" s="91">
        <f>SUM(C31:C38)</f>
        <v>270863846.31999999</v>
      </c>
      <c r="D39" s="91">
        <f>SUM(D31:D38)</f>
        <v>318615910.74000001</v>
      </c>
      <c r="I39" s="122"/>
    </row>
    <row r="40" spans="1:9" s="8" customFormat="1" ht="12" thickBot="1">
      <c r="A40" s="67" t="s">
        <v>56</v>
      </c>
      <c r="B40" s="101">
        <f>SUM(B29,B39)</f>
        <v>627157143.56000006</v>
      </c>
      <c r="C40" s="101">
        <f>SUM(C29,C39)</f>
        <v>276120029.62</v>
      </c>
      <c r="D40" s="101">
        <f>SUM(D29,D39)</f>
        <v>351037113.94</v>
      </c>
      <c r="F40" s="123"/>
      <c r="G40" s="123"/>
      <c r="I40" s="122"/>
    </row>
    <row r="41" spans="1:9" ht="11.25" customHeight="1" thickBot="1">
      <c r="A41" s="15"/>
      <c r="B41" s="14"/>
      <c r="C41" s="14"/>
      <c r="D41" s="13"/>
      <c r="F41" s="122"/>
      <c r="I41" s="122"/>
    </row>
    <row r="42" spans="1:9" ht="11.25" customHeight="1">
      <c r="A42" s="39" t="s">
        <v>57</v>
      </c>
      <c r="B42" s="170"/>
      <c r="C42" s="170"/>
      <c r="D42" s="172"/>
      <c r="F42" s="122"/>
      <c r="I42" s="122"/>
    </row>
    <row r="43" spans="1:9" ht="11.25" customHeight="1" thickBot="1">
      <c r="A43" s="119" t="s">
        <v>58</v>
      </c>
      <c r="B43" s="171"/>
      <c r="C43" s="171"/>
      <c r="D43" s="173"/>
    </row>
    <row r="44" spans="1:9" ht="11.25" customHeight="1">
      <c r="A44" s="174" t="s">
        <v>107</v>
      </c>
      <c r="B44" s="174"/>
      <c r="C44" s="174"/>
      <c r="D44" s="118"/>
    </row>
    <row r="45" spans="1:9" ht="11.25" customHeight="1">
      <c r="A45" s="165" t="s">
        <v>59</v>
      </c>
      <c r="B45" s="165"/>
      <c r="C45" s="165"/>
      <c r="D45" s="118"/>
    </row>
    <row r="46" spans="1:9" ht="11.25" customHeight="1">
      <c r="A46" s="118"/>
      <c r="B46" s="118"/>
      <c r="C46" s="118"/>
      <c r="D46" s="118"/>
    </row>
    <row r="47" spans="1:9" ht="11.25" customHeight="1">
      <c r="A47" s="118"/>
      <c r="B47" s="118"/>
      <c r="C47" s="118"/>
      <c r="D47" s="118"/>
    </row>
    <row r="48" spans="1:9" ht="11.25" customHeight="1">
      <c r="A48" s="11"/>
      <c r="B48" s="11"/>
      <c r="C48" s="11"/>
      <c r="D48" s="11"/>
    </row>
    <row r="49" spans="1:7" ht="11.25" customHeight="1">
      <c r="A49" s="11"/>
      <c r="B49" s="11"/>
      <c r="C49" s="11"/>
      <c r="D49" s="11"/>
    </row>
    <row r="50" spans="1:7" ht="11.25" customHeight="1">
      <c r="A50" s="11"/>
      <c r="B50" s="11"/>
      <c r="C50" s="11"/>
      <c r="D50" s="11"/>
    </row>
    <row r="51" spans="1:7" ht="11.25" customHeight="1">
      <c r="A51" s="4"/>
      <c r="B51" s="16"/>
      <c r="C51" s="4"/>
      <c r="D51" s="4"/>
    </row>
    <row r="52" spans="1:7" s="36" customFormat="1" ht="11.25" customHeight="1">
      <c r="A52" s="148" t="s">
        <v>113</v>
      </c>
      <c r="B52" s="148"/>
      <c r="C52" s="148"/>
      <c r="D52" s="148"/>
      <c r="E52" s="42"/>
      <c r="F52" s="42"/>
      <c r="G52" s="42"/>
    </row>
    <row r="53" spans="1:7" s="36" customFormat="1" ht="11.25" customHeight="1">
      <c r="A53" s="147" t="s">
        <v>115</v>
      </c>
      <c r="B53" s="147"/>
      <c r="C53" s="147"/>
      <c r="D53" s="147"/>
      <c r="E53" s="147"/>
      <c r="F53" s="147"/>
      <c r="G53" s="147"/>
    </row>
    <row r="54" spans="1:7" s="36" customFormat="1" ht="11.25" customHeight="1">
      <c r="A54" s="147" t="s">
        <v>116</v>
      </c>
      <c r="B54" s="147"/>
      <c r="C54" s="147"/>
      <c r="D54" s="147"/>
      <c r="E54" s="41"/>
      <c r="F54" s="41"/>
      <c r="G54" s="41"/>
    </row>
    <row r="55" spans="1:7" s="36" customFormat="1" ht="11.25" customHeight="1">
      <c r="A55" s="41"/>
      <c r="B55" s="41"/>
      <c r="C55" s="41"/>
      <c r="D55" s="41"/>
      <c r="E55" s="41"/>
      <c r="F55" s="41"/>
      <c r="G55" s="41"/>
    </row>
    <row r="56" spans="1:7" s="36" customFormat="1" ht="11.25" customHeight="1">
      <c r="A56" s="41"/>
      <c r="B56" s="41"/>
      <c r="C56" s="41"/>
      <c r="D56" s="41"/>
      <c r="E56" s="41"/>
      <c r="F56" s="41"/>
      <c r="G56" s="41"/>
    </row>
    <row r="57" spans="1:7" s="36" customFormat="1" ht="11.25" customHeight="1">
      <c r="A57" s="41"/>
      <c r="B57" s="41"/>
      <c r="C57" s="41"/>
      <c r="D57" s="41"/>
      <c r="E57" s="41"/>
      <c r="F57" s="41"/>
      <c r="G57" s="41"/>
    </row>
    <row r="58" spans="1:7" s="36" customFormat="1" ht="11.25" customHeight="1">
      <c r="A58" s="41"/>
      <c r="B58" s="41"/>
      <c r="C58" s="41"/>
      <c r="D58" s="41"/>
      <c r="E58" s="41"/>
      <c r="F58" s="41"/>
      <c r="G58" s="41"/>
    </row>
    <row r="59" spans="1:7" s="36" customFormat="1" ht="11.25" customHeight="1">
      <c r="A59" s="148" t="s">
        <v>105</v>
      </c>
      <c r="B59" s="148"/>
      <c r="C59" s="148"/>
      <c r="D59" s="148"/>
      <c r="E59" s="42"/>
      <c r="F59" s="42"/>
      <c r="G59" s="42"/>
    </row>
    <row r="60" spans="1:7" s="36" customFormat="1" ht="11.25" customHeight="1">
      <c r="A60" s="148" t="s">
        <v>106</v>
      </c>
      <c r="B60" s="148"/>
      <c r="C60" s="148"/>
      <c r="D60" s="148"/>
      <c r="E60" s="42"/>
      <c r="F60" s="42"/>
      <c r="G60" s="42"/>
    </row>
  </sheetData>
  <mergeCells count="21">
    <mergeCell ref="A53:G53"/>
    <mergeCell ref="A59:D59"/>
    <mergeCell ref="A60:D60"/>
    <mergeCell ref="A44:C44"/>
    <mergeCell ref="A45:C45"/>
    <mergeCell ref="A52:D52"/>
    <mergeCell ref="A54:D54"/>
    <mergeCell ref="A21:D21"/>
    <mergeCell ref="A22:C22"/>
    <mergeCell ref="A23:A26"/>
    <mergeCell ref="B42:B43"/>
    <mergeCell ref="C42:C43"/>
    <mergeCell ref="D42:D43"/>
    <mergeCell ref="A20:D20"/>
    <mergeCell ref="A18:D18"/>
    <mergeCell ref="A19:D19"/>
    <mergeCell ref="A17:D17"/>
    <mergeCell ref="A13:D13"/>
    <mergeCell ref="A14:D14"/>
    <mergeCell ref="A16:D16"/>
    <mergeCell ref="A15:D15"/>
  </mergeCells>
  <phoneticPr fontId="0" type="noConversion"/>
  <pageMargins left="0.39370078740157483" right="0.39370078740157483" top="0.98425196850393704" bottom="0.98425196850393704" header="0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2:J62"/>
  <sheetViews>
    <sheetView showGridLines="0" tabSelected="1" topLeftCell="A19" zoomScaleNormal="100" workbookViewId="0">
      <selection activeCell="J43" sqref="J43"/>
    </sheetView>
  </sheetViews>
  <sheetFormatPr defaultRowHeight="11.25" customHeight="1"/>
  <cols>
    <col min="1" max="1" width="42.7109375" style="1" bestFit="1" customWidth="1"/>
    <col min="2" max="3" width="10.85546875" style="1" bestFit="1" customWidth="1"/>
    <col min="4" max="4" width="13.85546875" style="1" customWidth="1"/>
    <col min="5" max="5" width="11.7109375" style="1" bestFit="1" customWidth="1"/>
    <col min="6" max="6" width="20.140625" style="1" customWidth="1"/>
    <col min="7" max="7" width="16" style="1" bestFit="1" customWidth="1"/>
    <col min="8" max="9" width="9.140625" style="1"/>
    <col min="10" max="10" width="11.7109375" style="1" bestFit="1" customWidth="1"/>
    <col min="11" max="16384" width="9.140625" style="1"/>
  </cols>
  <sheetData>
    <row r="12" spans="1:7" ht="12.75" customHeight="1">
      <c r="A12" s="175" t="s">
        <v>60</v>
      </c>
      <c r="B12" s="175"/>
      <c r="C12" s="175"/>
      <c r="D12" s="175"/>
      <c r="E12" s="175"/>
      <c r="F12" s="175"/>
      <c r="G12" s="175"/>
    </row>
    <row r="13" spans="1:7" ht="11.25" customHeight="1">
      <c r="A13" s="176"/>
      <c r="B13" s="176"/>
      <c r="C13" s="176"/>
      <c r="D13" s="176"/>
      <c r="E13" s="176"/>
      <c r="F13" s="176"/>
      <c r="G13" s="176"/>
    </row>
    <row r="14" spans="1:7" ht="11.25" customHeight="1">
      <c r="A14" s="177" t="s">
        <v>72</v>
      </c>
      <c r="B14" s="177"/>
      <c r="C14" s="177"/>
      <c r="D14" s="177"/>
      <c r="E14" s="177"/>
      <c r="F14" s="177"/>
      <c r="G14" s="177"/>
    </row>
    <row r="15" spans="1:7" ht="11.25" customHeight="1">
      <c r="A15" s="177" t="s">
        <v>73</v>
      </c>
      <c r="B15" s="177"/>
      <c r="C15" s="177"/>
      <c r="D15" s="177"/>
      <c r="E15" s="177"/>
      <c r="F15" s="177"/>
      <c r="G15" s="177"/>
    </row>
    <row r="16" spans="1:7" ht="11.25" customHeight="1">
      <c r="A16" s="177" t="s">
        <v>0</v>
      </c>
      <c r="B16" s="177"/>
      <c r="C16" s="177"/>
      <c r="D16" s="177"/>
      <c r="E16" s="177"/>
      <c r="F16" s="177"/>
      <c r="G16" s="177"/>
    </row>
    <row r="17" spans="1:7" s="3" customFormat="1" ht="11.25" customHeight="1">
      <c r="A17" s="178" t="s">
        <v>6</v>
      </c>
      <c r="B17" s="178"/>
      <c r="C17" s="178"/>
      <c r="D17" s="178"/>
      <c r="E17" s="178"/>
      <c r="F17" s="178"/>
      <c r="G17" s="178"/>
    </row>
    <row r="18" spans="1:7" s="3" customFormat="1" ht="11.25" customHeight="1">
      <c r="A18" s="177" t="s">
        <v>4</v>
      </c>
      <c r="B18" s="177"/>
      <c r="C18" s="177"/>
      <c r="D18" s="177"/>
      <c r="E18" s="177"/>
      <c r="F18" s="177"/>
      <c r="G18" s="177"/>
    </row>
    <row r="19" spans="1:7" s="3" customFormat="1" ht="11.25" customHeight="1">
      <c r="A19" s="177" t="s">
        <v>90</v>
      </c>
      <c r="B19" s="177"/>
      <c r="C19" s="177"/>
      <c r="D19" s="177"/>
      <c r="E19" s="177"/>
      <c r="F19" s="177"/>
      <c r="G19" s="177"/>
    </row>
    <row r="20" spans="1:7" ht="11.25" customHeight="1">
      <c r="A20" s="186"/>
      <c r="B20" s="186"/>
      <c r="C20" s="186"/>
      <c r="D20" s="186"/>
      <c r="E20" s="186"/>
      <c r="F20" s="186"/>
      <c r="G20" s="186"/>
    </row>
    <row r="21" spans="1:7" ht="11.25" customHeight="1" thickBot="1">
      <c r="A21" s="187" t="s">
        <v>61</v>
      </c>
      <c r="B21" s="187"/>
      <c r="C21" s="187"/>
      <c r="D21" s="187"/>
      <c r="E21" s="187"/>
      <c r="F21" s="188">
        <v>1</v>
      </c>
      <c r="G21" s="188"/>
    </row>
    <row r="22" spans="1:7" ht="90" customHeight="1" thickBot="1">
      <c r="A22" s="181" t="s">
        <v>47</v>
      </c>
      <c r="B22" s="189" t="s">
        <v>5</v>
      </c>
      <c r="C22" s="190"/>
      <c r="D22" s="190"/>
      <c r="E22" s="191"/>
      <c r="F22" s="181" t="s">
        <v>62</v>
      </c>
      <c r="G22" s="181" t="s">
        <v>63</v>
      </c>
    </row>
    <row r="23" spans="1:7" ht="11.25" customHeight="1" thickBot="1">
      <c r="A23" s="183"/>
      <c r="B23" s="192" t="s">
        <v>64</v>
      </c>
      <c r="C23" s="193"/>
      <c r="D23" s="179" t="s">
        <v>38</v>
      </c>
      <c r="E23" s="180"/>
      <c r="F23" s="183"/>
      <c r="G23" s="183"/>
    </row>
    <row r="24" spans="1:7" ht="11.25" customHeight="1">
      <c r="A24" s="183"/>
      <c r="B24" s="120" t="s">
        <v>65</v>
      </c>
      <c r="C24" s="181" t="s">
        <v>11</v>
      </c>
      <c r="D24" s="181" t="s">
        <v>66</v>
      </c>
      <c r="E24" s="181" t="s">
        <v>11</v>
      </c>
      <c r="F24" s="183"/>
      <c r="G24" s="183"/>
    </row>
    <row r="25" spans="1:7" ht="11.25" customHeight="1" thickBot="1">
      <c r="A25" s="182"/>
      <c r="B25" s="24" t="s">
        <v>37</v>
      </c>
      <c r="C25" s="182"/>
      <c r="D25" s="182"/>
      <c r="E25" s="182"/>
      <c r="F25" s="183"/>
      <c r="G25" s="182"/>
    </row>
    <row r="26" spans="1:7" ht="11.25" customHeight="1">
      <c r="A26" s="39" t="s">
        <v>78</v>
      </c>
      <c r="B26" s="134">
        <v>24114.560000000001</v>
      </c>
      <c r="C26" s="131">
        <v>0</v>
      </c>
      <c r="D26" s="75">
        <v>0</v>
      </c>
      <c r="E26" s="130">
        <v>0</v>
      </c>
      <c r="F26" s="133">
        <f>'Anexo V - Disponibilidade'!D27</f>
        <v>16503322.83</v>
      </c>
      <c r="G26" s="75">
        <v>0</v>
      </c>
    </row>
    <row r="27" spans="1:7" ht="11.25" customHeight="1" thickBot="1">
      <c r="A27" s="39" t="s">
        <v>79</v>
      </c>
      <c r="B27" s="134">
        <v>30014.2</v>
      </c>
      <c r="C27" s="132">
        <v>0</v>
      </c>
      <c r="D27" s="75">
        <v>0</v>
      </c>
      <c r="E27" s="130">
        <v>0</v>
      </c>
      <c r="F27" s="121">
        <f>'Anexo V - Disponibilidade'!D28</f>
        <v>15917880.370000001</v>
      </c>
      <c r="G27" s="75">
        <v>0</v>
      </c>
    </row>
    <row r="28" spans="1:7" s="3" customFormat="1" ht="11.25" customHeight="1" thickBot="1">
      <c r="A28" s="135" t="s">
        <v>54</v>
      </c>
      <c r="B28" s="136">
        <f t="shared" ref="B28:G28" si="0">SUM(B26:B27)</f>
        <v>54128.76</v>
      </c>
      <c r="C28" s="137">
        <f t="shared" si="0"/>
        <v>0</v>
      </c>
      <c r="D28" s="138">
        <f t="shared" si="0"/>
        <v>0</v>
      </c>
      <c r="E28" s="136">
        <f t="shared" si="0"/>
        <v>0</v>
      </c>
      <c r="F28" s="62">
        <f>SUM(F26:F27)</f>
        <v>32421203.200000003</v>
      </c>
      <c r="G28" s="138">
        <f t="shared" si="0"/>
        <v>0</v>
      </c>
    </row>
    <row r="29" spans="1:7" ht="11.25" customHeight="1">
      <c r="A29" s="126"/>
      <c r="B29" s="60"/>
      <c r="C29" s="127"/>
      <c r="D29" s="127"/>
      <c r="E29" s="60"/>
      <c r="F29" s="60"/>
      <c r="G29" s="17"/>
    </row>
    <row r="30" spans="1:7" ht="11.25" customHeight="1">
      <c r="A30" s="65" t="s">
        <v>75</v>
      </c>
      <c r="B30" s="128">
        <v>7438817.9299999997</v>
      </c>
      <c r="C30" s="40">
        <v>7664630.9199999999</v>
      </c>
      <c r="D30" s="40">
        <f>5923239.39+50000</f>
        <v>5973239.3899999997</v>
      </c>
      <c r="E30" s="128">
        <v>57258711.07</v>
      </c>
      <c r="F30" s="121">
        <f>'Anexo V - Disponibilidade'!D31</f>
        <v>217753332.25</v>
      </c>
      <c r="G30" s="75">
        <v>0</v>
      </c>
    </row>
    <row r="31" spans="1:7" ht="11.25" customHeight="1">
      <c r="A31" s="65" t="s">
        <v>108</v>
      </c>
      <c r="B31" s="128">
        <v>0</v>
      </c>
      <c r="C31" s="40">
        <v>0</v>
      </c>
      <c r="D31" s="40">
        <v>0</v>
      </c>
      <c r="E31" s="128">
        <v>0</v>
      </c>
      <c r="F31" s="121">
        <f>'Anexo V - Disponibilidade'!D32</f>
        <v>0</v>
      </c>
      <c r="G31" s="75">
        <v>0</v>
      </c>
    </row>
    <row r="32" spans="1:7" ht="11.25" customHeight="1">
      <c r="A32" s="65" t="s">
        <v>76</v>
      </c>
      <c r="B32" s="128">
        <v>441458.79</v>
      </c>
      <c r="C32" s="40">
        <v>0</v>
      </c>
      <c r="D32" s="40">
        <v>0</v>
      </c>
      <c r="E32" s="128">
        <v>2146458.71</v>
      </c>
      <c r="F32" s="121">
        <f>'Anexo V - Disponibilidade'!D33</f>
        <v>1109379.3800000001</v>
      </c>
      <c r="G32" s="75">
        <v>0</v>
      </c>
    </row>
    <row r="33" spans="1:10" ht="11.25" customHeight="1">
      <c r="A33" s="65" t="s">
        <v>77</v>
      </c>
      <c r="B33" s="128">
        <v>0</v>
      </c>
      <c r="C33" s="40">
        <v>0</v>
      </c>
      <c r="D33" s="40">
        <v>311.89</v>
      </c>
      <c r="E33" s="128" t="s">
        <v>89</v>
      </c>
      <c r="F33" s="121">
        <f>'Anexo V - Disponibilidade'!D34</f>
        <v>68780521.420000002</v>
      </c>
      <c r="G33" s="75">
        <v>0</v>
      </c>
    </row>
    <row r="34" spans="1:10" ht="11.25" customHeight="1">
      <c r="A34" s="65" t="s">
        <v>87</v>
      </c>
      <c r="B34" s="128">
        <v>0</v>
      </c>
      <c r="C34" s="40">
        <v>0</v>
      </c>
      <c r="D34" s="40">
        <v>0</v>
      </c>
      <c r="E34" s="128">
        <v>0</v>
      </c>
      <c r="F34" s="121">
        <f>'Anexo V - Disponibilidade'!D35</f>
        <v>31013575.829999998</v>
      </c>
      <c r="G34" s="75">
        <v>0</v>
      </c>
    </row>
    <row r="35" spans="1:10" ht="11.25" customHeight="1">
      <c r="A35" s="65" t="s">
        <v>88</v>
      </c>
      <c r="B35" s="128">
        <v>0</v>
      </c>
      <c r="C35" s="40">
        <v>0</v>
      </c>
      <c r="D35" s="40">
        <v>0</v>
      </c>
      <c r="E35" s="128">
        <v>0</v>
      </c>
      <c r="F35" s="121">
        <f>'Anexo V - Disponibilidade'!D36</f>
        <v>76116.990000000005</v>
      </c>
      <c r="G35" s="75">
        <v>0</v>
      </c>
    </row>
    <row r="36" spans="1:10" ht="11.25" customHeight="1">
      <c r="A36" s="65" t="s">
        <v>109</v>
      </c>
      <c r="B36" s="128">
        <v>0</v>
      </c>
      <c r="C36" s="40">
        <v>0</v>
      </c>
      <c r="D36" s="40">
        <v>0</v>
      </c>
      <c r="E36" s="128">
        <v>0</v>
      </c>
      <c r="F36" s="121">
        <f>'Anexo V - Disponibilidade'!D37</f>
        <v>74996.399999999994</v>
      </c>
      <c r="G36" s="75">
        <v>0</v>
      </c>
    </row>
    <row r="37" spans="1:10" ht="11.25" customHeight="1" thickBot="1">
      <c r="A37" s="49" t="s">
        <v>86</v>
      </c>
      <c r="B37" s="129" t="s">
        <v>89</v>
      </c>
      <c r="C37" s="18" t="s">
        <v>89</v>
      </c>
      <c r="D37" s="18" t="s">
        <v>89</v>
      </c>
      <c r="E37" s="129" t="s">
        <v>89</v>
      </c>
      <c r="F37" s="121">
        <f>'Anexo V - Disponibilidade'!D38</f>
        <v>-192011.53000000119</v>
      </c>
      <c r="G37" s="77">
        <v>0</v>
      </c>
    </row>
    <row r="38" spans="1:10" s="3" customFormat="1" ht="11.25" customHeight="1" thickBot="1">
      <c r="A38" s="61" t="s">
        <v>55</v>
      </c>
      <c r="B38" s="62">
        <f t="shared" ref="B38:G38" si="1">SUM(B29:B37)</f>
        <v>7880276.7199999997</v>
      </c>
      <c r="C38" s="63">
        <f t="shared" si="1"/>
        <v>7664630.9199999999</v>
      </c>
      <c r="D38" s="63">
        <f t="shared" si="1"/>
        <v>5973551.2799999993</v>
      </c>
      <c r="E38" s="63">
        <f t="shared" si="1"/>
        <v>59405169.780000001</v>
      </c>
      <c r="F38" s="63">
        <f>SUM(F29:F37)</f>
        <v>318615910.74000001</v>
      </c>
      <c r="G38" s="76">
        <f t="shared" si="1"/>
        <v>0</v>
      </c>
      <c r="J38" s="123"/>
    </row>
    <row r="39" spans="1:10" s="3" customFormat="1" ht="11.25" customHeight="1" thickBot="1">
      <c r="A39" s="64" t="s">
        <v>56</v>
      </c>
      <c r="B39" s="62">
        <f t="shared" ref="B39:G39" si="2">B28+B38</f>
        <v>7934405.4799999995</v>
      </c>
      <c r="C39" s="63">
        <f t="shared" si="2"/>
        <v>7664630.9199999999</v>
      </c>
      <c r="D39" s="63">
        <f t="shared" si="2"/>
        <v>5973551.2799999993</v>
      </c>
      <c r="E39" s="63">
        <f t="shared" si="2"/>
        <v>59405169.780000001</v>
      </c>
      <c r="F39" s="63">
        <f>F28+F38</f>
        <v>351037113.94</v>
      </c>
      <c r="G39" s="76">
        <f t="shared" si="2"/>
        <v>0</v>
      </c>
      <c r="J39" s="123"/>
    </row>
    <row r="40" spans="1:10" ht="11.25" customHeight="1" thickBot="1">
      <c r="A40" s="49"/>
      <c r="B40" s="19"/>
      <c r="C40" s="19"/>
      <c r="D40" s="19"/>
      <c r="E40" s="19"/>
      <c r="F40" s="19"/>
      <c r="G40" s="18"/>
    </row>
    <row r="41" spans="1:10" ht="11.25" customHeight="1" thickBot="1">
      <c r="A41" s="48" t="s">
        <v>67</v>
      </c>
      <c r="B41" s="18"/>
      <c r="C41" s="18"/>
      <c r="D41" s="18"/>
      <c r="E41" s="18"/>
      <c r="F41" s="18"/>
      <c r="G41" s="18"/>
    </row>
    <row r="42" spans="1:10" ht="11.25" customHeight="1">
      <c r="A42" s="184" t="s">
        <v>107</v>
      </c>
      <c r="B42" s="184"/>
      <c r="C42" s="184"/>
      <c r="D42" s="184"/>
      <c r="E42" s="184"/>
      <c r="F42" s="184"/>
      <c r="G42" s="184"/>
    </row>
    <row r="43" spans="1:10" ht="11.25" customHeight="1">
      <c r="A43" s="185" t="s">
        <v>59</v>
      </c>
      <c r="B43" s="185"/>
      <c r="C43" s="185"/>
      <c r="D43" s="185"/>
      <c r="E43" s="185"/>
      <c r="F43" s="185"/>
      <c r="G43" s="185"/>
    </row>
    <row r="51" spans="1:7" s="36" customFormat="1" ht="11.25" customHeight="1">
      <c r="A51" s="147" t="s">
        <v>119</v>
      </c>
      <c r="B51" s="147"/>
      <c r="C51" s="147"/>
      <c r="D51" s="147"/>
      <c r="E51" s="147"/>
      <c r="F51" s="147"/>
      <c r="G51" s="147"/>
    </row>
    <row r="52" spans="1:7" s="36" customFormat="1" ht="11.25" customHeight="1">
      <c r="A52" s="147" t="s">
        <v>117</v>
      </c>
      <c r="B52" s="147"/>
      <c r="C52" s="147"/>
      <c r="D52" s="147"/>
      <c r="E52" s="147"/>
      <c r="F52" s="147"/>
      <c r="G52" s="147"/>
    </row>
    <row r="53" spans="1:7" ht="11.25" customHeight="1">
      <c r="A53" s="147" t="s">
        <v>118</v>
      </c>
      <c r="B53" s="147"/>
      <c r="C53" s="147"/>
      <c r="D53" s="147"/>
      <c r="E53" s="147"/>
      <c r="F53" s="147"/>
      <c r="G53" s="147"/>
    </row>
    <row r="54" spans="1:7" ht="11.25" customHeight="1">
      <c r="A54" s="41"/>
      <c r="B54" s="41"/>
      <c r="C54" s="41"/>
      <c r="D54" s="41"/>
    </row>
    <row r="55" spans="1:7" ht="11.25" customHeight="1">
      <c r="A55" s="41"/>
      <c r="B55" s="41"/>
      <c r="C55" s="41"/>
      <c r="D55" s="41"/>
    </row>
    <row r="56" spans="1:7" ht="11.25" customHeight="1">
      <c r="A56" s="41"/>
      <c r="B56" s="41"/>
      <c r="C56" s="41"/>
      <c r="D56" s="41"/>
    </row>
    <row r="57" spans="1:7" ht="11.25" customHeight="1">
      <c r="A57" s="41"/>
      <c r="B57" s="41"/>
      <c r="C57" s="41"/>
      <c r="D57" s="41"/>
    </row>
    <row r="58" spans="1:7" ht="11.25" customHeight="1">
      <c r="A58" s="41"/>
      <c r="B58" s="41"/>
      <c r="C58" s="41"/>
      <c r="D58" s="41"/>
    </row>
    <row r="59" spans="1:7" ht="11.25" customHeight="1">
      <c r="A59" s="41"/>
      <c r="B59" s="41"/>
      <c r="C59" s="41"/>
      <c r="D59" s="41"/>
    </row>
    <row r="60" spans="1:7" ht="11.25" customHeight="1">
      <c r="A60" s="41"/>
      <c r="B60" s="41"/>
      <c r="C60" s="41"/>
      <c r="D60" s="41"/>
    </row>
    <row r="61" spans="1:7" ht="11.25" customHeight="1">
      <c r="A61" s="148" t="s">
        <v>105</v>
      </c>
      <c r="B61" s="148"/>
      <c r="C61" s="148"/>
      <c r="D61" s="148"/>
      <c r="E61" s="148"/>
      <c r="F61" s="148"/>
      <c r="G61" s="148"/>
    </row>
    <row r="62" spans="1:7" ht="11.25" customHeight="1">
      <c r="A62" s="148" t="s">
        <v>106</v>
      </c>
      <c r="B62" s="148"/>
      <c r="C62" s="148"/>
      <c r="D62" s="148"/>
      <c r="E62" s="148"/>
      <c r="F62" s="148"/>
      <c r="G62" s="148"/>
    </row>
  </sheetData>
  <mergeCells count="27">
    <mergeCell ref="A61:G61"/>
    <mergeCell ref="A62:G62"/>
    <mergeCell ref="E24:E25"/>
    <mergeCell ref="D24:D25"/>
    <mergeCell ref="B23:C23"/>
    <mergeCell ref="G22:G25"/>
    <mergeCell ref="A53:G53"/>
    <mergeCell ref="A18:G18"/>
    <mergeCell ref="A15:G15"/>
    <mergeCell ref="D23:E23"/>
    <mergeCell ref="A51:G51"/>
    <mergeCell ref="A52:G52"/>
    <mergeCell ref="A19:G19"/>
    <mergeCell ref="C24:C25"/>
    <mergeCell ref="F22:F25"/>
    <mergeCell ref="A42:G42"/>
    <mergeCell ref="A43:G43"/>
    <mergeCell ref="A20:G20"/>
    <mergeCell ref="A21:E21"/>
    <mergeCell ref="F21:G21"/>
    <mergeCell ref="A22:A25"/>
    <mergeCell ref="B22:E22"/>
    <mergeCell ref="A12:G12"/>
    <mergeCell ref="A13:G13"/>
    <mergeCell ref="A14:G14"/>
    <mergeCell ref="A16:G16"/>
    <mergeCell ref="A17:G17"/>
  </mergeCells>
  <phoneticPr fontId="0" type="noConversion"/>
  <pageMargins left="0.39370078740157483" right="0.39370078740157483" top="0.98425196850393704" bottom="0.98425196850393704" header="0" footer="0.19685039370078741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4:G64"/>
  <sheetViews>
    <sheetView showGridLines="0" topLeftCell="A19" zoomScaleNormal="100" workbookViewId="0">
      <selection activeCell="F36" sqref="F36"/>
    </sheetView>
  </sheetViews>
  <sheetFormatPr defaultRowHeight="11.25" customHeight="1"/>
  <cols>
    <col min="1" max="1" width="56.7109375" style="1" customWidth="1"/>
    <col min="2" max="2" width="26.7109375" style="1" customWidth="1"/>
    <col min="3" max="3" width="33.42578125" style="1" customWidth="1"/>
    <col min="4" max="16384" width="9.140625" style="1"/>
  </cols>
  <sheetData>
    <row r="14" spans="1:3" ht="11.25" customHeight="1">
      <c r="A14" s="8" t="s">
        <v>42</v>
      </c>
    </row>
    <row r="15" spans="1:3" ht="11.25" customHeight="1">
      <c r="A15" s="8"/>
    </row>
    <row r="16" spans="1:3" ht="11.25" customHeight="1">
      <c r="A16" s="145" t="s">
        <v>72</v>
      </c>
      <c r="B16" s="145"/>
      <c r="C16" s="145"/>
    </row>
    <row r="17" spans="1:3" ht="11.25" customHeight="1">
      <c r="A17" s="145" t="s">
        <v>73</v>
      </c>
      <c r="B17" s="145"/>
      <c r="C17" s="145"/>
    </row>
    <row r="18" spans="1:3" ht="11.25" customHeight="1">
      <c r="A18" s="145" t="s">
        <v>0</v>
      </c>
      <c r="B18" s="145"/>
      <c r="C18" s="145"/>
    </row>
    <row r="19" spans="1:3" s="3" customFormat="1" ht="11.25" customHeight="1">
      <c r="A19" s="146" t="s">
        <v>43</v>
      </c>
      <c r="B19" s="146"/>
      <c r="C19" s="146"/>
    </row>
    <row r="20" spans="1:3" s="3" customFormat="1" ht="11.25" customHeight="1">
      <c r="A20" s="145" t="s">
        <v>4</v>
      </c>
      <c r="B20" s="145"/>
      <c r="C20" s="145"/>
    </row>
    <row r="21" spans="1:3" s="3" customFormat="1" ht="11.25" customHeight="1">
      <c r="A21" s="145" t="s">
        <v>90</v>
      </c>
      <c r="B21" s="145"/>
      <c r="C21" s="145"/>
    </row>
    <row r="22" spans="1:3" ht="11.25" customHeight="1">
      <c r="A22" s="9"/>
      <c r="B22" s="9"/>
      <c r="C22" s="9"/>
    </row>
    <row r="23" spans="1:3" ht="11.25" customHeight="1" thickBot="1">
      <c r="A23" s="1" t="s">
        <v>17</v>
      </c>
      <c r="C23" s="7">
        <v>1</v>
      </c>
    </row>
    <row r="24" spans="1:3" ht="11.25" customHeight="1">
      <c r="A24" s="50" t="s">
        <v>13</v>
      </c>
      <c r="B24" s="51" t="s">
        <v>2</v>
      </c>
      <c r="C24" s="52" t="s">
        <v>8</v>
      </c>
    </row>
    <row r="25" spans="1:3" ht="11.25" customHeight="1">
      <c r="A25" s="31" t="s">
        <v>39</v>
      </c>
      <c r="B25" s="72">
        <v>2514229053.0800004</v>
      </c>
      <c r="C25" s="55">
        <v>0.38321158518120041</v>
      </c>
    </row>
    <row r="26" spans="1:3" ht="11.25" customHeight="1">
      <c r="A26" s="31" t="s">
        <v>80</v>
      </c>
      <c r="B26" s="72">
        <v>5642410274.8000002</v>
      </c>
      <c r="C26" s="55">
        <v>0.86</v>
      </c>
    </row>
    <row r="27" spans="1:3" ht="11.25" customHeight="1">
      <c r="A27" s="70" t="s">
        <v>81</v>
      </c>
      <c r="B27" s="73">
        <v>5360289761.0600004</v>
      </c>
      <c r="C27" s="71">
        <v>0.82</v>
      </c>
    </row>
    <row r="28" spans="1:3" ht="11.25" customHeight="1">
      <c r="A28" s="31"/>
      <c r="B28" s="4"/>
      <c r="C28" s="55"/>
    </row>
    <row r="29" spans="1:3" ht="11.25" customHeight="1">
      <c r="A29" s="56" t="s">
        <v>44</v>
      </c>
      <c r="B29" s="10" t="s">
        <v>2</v>
      </c>
      <c r="C29" s="57" t="s">
        <v>8</v>
      </c>
    </row>
    <row r="30" spans="1:3" ht="11.25" customHeight="1">
      <c r="A30" s="53" t="s">
        <v>9</v>
      </c>
      <c r="B30" s="78">
        <v>0</v>
      </c>
      <c r="C30" s="79">
        <v>0</v>
      </c>
    </row>
    <row r="31" spans="1:3" ht="11.25" customHeight="1">
      <c r="A31" s="54" t="s">
        <v>12</v>
      </c>
      <c r="B31" s="80">
        <v>0</v>
      </c>
      <c r="C31" s="81">
        <v>0</v>
      </c>
    </row>
    <row r="32" spans="1:3" ht="11.25" customHeight="1">
      <c r="A32" s="31"/>
      <c r="B32" s="82"/>
      <c r="C32" s="83"/>
    </row>
    <row r="33" spans="1:3" ht="11.25" customHeight="1">
      <c r="A33" s="56" t="s">
        <v>14</v>
      </c>
      <c r="B33" s="84" t="s">
        <v>2</v>
      </c>
      <c r="C33" s="85" t="s">
        <v>8</v>
      </c>
    </row>
    <row r="34" spans="1:3" ht="11.25" customHeight="1">
      <c r="A34" s="53" t="s">
        <v>68</v>
      </c>
      <c r="B34" s="78">
        <v>0</v>
      </c>
      <c r="C34" s="79">
        <v>0</v>
      </c>
    </row>
    <row r="35" spans="1:3" ht="11.25" customHeight="1">
      <c r="A35" s="54" t="s">
        <v>12</v>
      </c>
      <c r="B35" s="80">
        <v>0</v>
      </c>
      <c r="C35" s="81">
        <v>0</v>
      </c>
    </row>
    <row r="36" spans="1:3" ht="11.25" customHeight="1">
      <c r="A36" s="31"/>
      <c r="B36" s="82"/>
      <c r="C36" s="83"/>
    </row>
    <row r="37" spans="1:3" ht="11.25" customHeight="1">
      <c r="A37" s="56" t="s">
        <v>1</v>
      </c>
      <c r="B37" s="84" t="s">
        <v>2</v>
      </c>
      <c r="C37" s="85" t="s">
        <v>8</v>
      </c>
    </row>
    <row r="38" spans="1:3" ht="11.25" customHeight="1">
      <c r="A38" s="53" t="s">
        <v>15</v>
      </c>
      <c r="B38" s="78">
        <v>0</v>
      </c>
      <c r="C38" s="79">
        <v>0</v>
      </c>
    </row>
    <row r="39" spans="1:3" ht="11.25" customHeight="1">
      <c r="A39" s="53" t="s">
        <v>16</v>
      </c>
      <c r="B39" s="78">
        <v>0</v>
      </c>
      <c r="C39" s="79">
        <v>0</v>
      </c>
    </row>
    <row r="40" spans="1:3" ht="11.25" customHeight="1">
      <c r="A40" s="53" t="s">
        <v>41</v>
      </c>
      <c r="B40" s="78">
        <v>0</v>
      </c>
      <c r="C40" s="79">
        <v>0</v>
      </c>
    </row>
    <row r="41" spans="1:3" ht="11.25" customHeight="1">
      <c r="A41" s="54" t="s">
        <v>18</v>
      </c>
      <c r="B41" s="80">
        <v>0</v>
      </c>
      <c r="C41" s="81">
        <v>0</v>
      </c>
    </row>
    <row r="42" spans="1:3" ht="11.25" customHeight="1">
      <c r="A42" s="31"/>
      <c r="B42" s="4"/>
      <c r="C42" s="58"/>
    </row>
    <row r="43" spans="1:3" ht="11.25" customHeight="1">
      <c r="A43" s="194" t="s">
        <v>5</v>
      </c>
      <c r="B43" s="196" t="s">
        <v>70</v>
      </c>
      <c r="C43" s="198" t="s">
        <v>62</v>
      </c>
    </row>
    <row r="44" spans="1:3" ht="40.5" customHeight="1">
      <c r="A44" s="195"/>
      <c r="B44" s="197"/>
      <c r="C44" s="199" t="s">
        <v>23</v>
      </c>
    </row>
    <row r="45" spans="1:3" ht="11.25" customHeight="1" thickBot="1">
      <c r="A45" s="59" t="s">
        <v>69</v>
      </c>
      <c r="B45" s="69">
        <f>'Anexo VI - RP'!E39</f>
        <v>59405169.780000001</v>
      </c>
      <c r="C45" s="69">
        <f>'Anexo VI - RP'!F39</f>
        <v>351037113.94</v>
      </c>
    </row>
    <row r="46" spans="1:3" ht="11.25" customHeight="1">
      <c r="A46" s="1" t="s">
        <v>107</v>
      </c>
      <c r="B46" s="3"/>
    </row>
    <row r="54" spans="1:7" s="36" customFormat="1" ht="11.25" customHeight="1">
      <c r="A54" s="148" t="s">
        <v>114</v>
      </c>
      <c r="B54" s="148"/>
      <c r="C54" s="148"/>
      <c r="D54" s="42"/>
      <c r="E54" s="42"/>
      <c r="F54" s="42"/>
      <c r="G54" s="42"/>
    </row>
    <row r="55" spans="1:7" s="36" customFormat="1" ht="11.25" customHeight="1">
      <c r="A55" s="147" t="s">
        <v>120</v>
      </c>
      <c r="B55" s="147"/>
      <c r="C55" s="147"/>
      <c r="D55" s="42"/>
      <c r="E55" s="42"/>
      <c r="F55" s="42"/>
      <c r="G55" s="42"/>
    </row>
    <row r="56" spans="1:7" ht="11.25" customHeight="1">
      <c r="A56" s="147" t="s">
        <v>121</v>
      </c>
      <c r="B56" s="147"/>
      <c r="C56" s="147"/>
      <c r="D56" s="41"/>
    </row>
    <row r="57" spans="1:7" ht="11.25" customHeight="1">
      <c r="A57" s="41"/>
      <c r="B57" s="41"/>
      <c r="C57" s="41"/>
      <c r="D57" s="41"/>
    </row>
    <row r="58" spans="1:7" ht="11.25" customHeight="1">
      <c r="A58" s="41"/>
      <c r="B58" s="41"/>
      <c r="C58" s="41"/>
      <c r="D58" s="41"/>
    </row>
    <row r="59" spans="1:7" ht="11.25" customHeight="1">
      <c r="A59" s="41"/>
      <c r="B59" s="41"/>
      <c r="C59" s="41"/>
      <c r="D59" s="41"/>
    </row>
    <row r="60" spans="1:7" ht="11.25" customHeight="1">
      <c r="A60" s="41"/>
      <c r="B60" s="41"/>
      <c r="C60" s="41"/>
      <c r="D60" s="41"/>
    </row>
    <row r="61" spans="1:7" ht="11.25" customHeight="1">
      <c r="A61" s="41"/>
      <c r="B61" s="41"/>
      <c r="C61" s="41"/>
      <c r="D61" s="41"/>
    </row>
    <row r="62" spans="1:7" ht="11.25" customHeight="1">
      <c r="A62" s="41"/>
      <c r="B62" s="41"/>
      <c r="C62" s="41"/>
      <c r="D62" s="41"/>
    </row>
    <row r="63" spans="1:7" ht="11.25" customHeight="1">
      <c r="A63" s="148" t="s">
        <v>105</v>
      </c>
      <c r="B63" s="148"/>
      <c r="C63" s="148"/>
      <c r="D63" s="42"/>
      <c r="E63" s="42"/>
      <c r="F63" s="42"/>
      <c r="G63" s="42"/>
    </row>
    <row r="64" spans="1:7" ht="11.25" customHeight="1">
      <c r="A64" s="148" t="s">
        <v>106</v>
      </c>
      <c r="B64" s="148"/>
      <c r="C64" s="148"/>
      <c r="D64" s="42"/>
      <c r="E64" s="42"/>
      <c r="F64" s="42"/>
      <c r="G64" s="42"/>
    </row>
  </sheetData>
  <mergeCells count="14">
    <mergeCell ref="A64:C64"/>
    <mergeCell ref="A43:A44"/>
    <mergeCell ref="A16:C16"/>
    <mergeCell ref="A21:C21"/>
    <mergeCell ref="A17:C17"/>
    <mergeCell ref="A18:C18"/>
    <mergeCell ref="A19:C19"/>
    <mergeCell ref="A20:C20"/>
    <mergeCell ref="B43:B44"/>
    <mergeCell ref="C43:C44"/>
    <mergeCell ref="A54:C54"/>
    <mergeCell ref="A55:C55"/>
    <mergeCell ref="A63:C63"/>
    <mergeCell ref="A56:C56"/>
  </mergeCells>
  <phoneticPr fontId="0" type="noConversion"/>
  <pageMargins left="0.39370078740157483" right="0.39370078740157483" top="0.98425196850393704" bottom="0.98425196850393704" header="0" footer="0.19685039370078741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Anexo I - Pessoal U, E, DF e M</vt:lpstr>
      <vt:lpstr>Anexo V - Disponibilidade</vt:lpstr>
      <vt:lpstr>Anexo VI - RP</vt:lpstr>
      <vt:lpstr>Anexo VII - Simplificado</vt:lpstr>
      <vt:lpstr>'Anexo V - Disponibilidade'!Area_de_impressao</vt:lpstr>
      <vt:lpstr>'Anexo VI - RP'!Area_de_impressao</vt:lpstr>
      <vt:lpstr>'Anexo VII - Simplificado'!Area_de_impressao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lhpaiva</cp:lastModifiedBy>
  <cp:lastPrinted>2014-01-22T16:45:47Z</cp:lastPrinted>
  <dcterms:created xsi:type="dcterms:W3CDTF">2001-09-06T15:18:59Z</dcterms:created>
  <dcterms:modified xsi:type="dcterms:W3CDTF">2014-01-29T16:02:54Z</dcterms:modified>
</cp:coreProperties>
</file>