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1\RGF\2º Quadrimestre\"/>
    </mc:Choice>
  </mc:AlternateContent>
  <bookViews>
    <workbookView xWindow="0" yWindow="0" windowWidth="23040" windowHeight="9060" tabRatio="841"/>
  </bookViews>
  <sheets>
    <sheet name="Anexo 1 Pessoal União" sheetId="62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62" l="1"/>
  <c r="M27" i="62"/>
  <c r="L35" i="62" l="1"/>
  <c r="N18" i="62"/>
  <c r="N26" i="62"/>
  <c r="N24" i="62"/>
  <c r="N23" i="62"/>
  <c r="N22" i="62"/>
  <c r="N21" i="62"/>
  <c r="N20" i="62"/>
  <c r="N19" i="62"/>
  <c r="O18" i="62"/>
  <c r="O32" i="62"/>
  <c r="O27" i="62"/>
  <c r="O22" i="62"/>
  <c r="O19" i="62"/>
  <c r="M19" i="62"/>
  <c r="M22" i="62" l="1"/>
  <c r="L22" i="62"/>
  <c r="K22" i="62"/>
  <c r="J22" i="62"/>
  <c r="I27" i="62"/>
  <c r="H27" i="62"/>
  <c r="G27" i="62"/>
  <c r="F27" i="62"/>
  <c r="E27" i="62"/>
  <c r="D27" i="62"/>
  <c r="C27" i="62"/>
  <c r="B27" i="62"/>
  <c r="I22" i="62"/>
  <c r="H22" i="62"/>
  <c r="G22" i="62"/>
  <c r="F22" i="62"/>
  <c r="E22" i="62"/>
  <c r="D22" i="62"/>
  <c r="C22" i="62"/>
  <c r="B22" i="62"/>
  <c r="I19" i="62"/>
  <c r="H19" i="62"/>
  <c r="G19" i="62"/>
  <c r="F19" i="62"/>
  <c r="E19" i="62"/>
  <c r="D19" i="62"/>
  <c r="C19" i="62"/>
  <c r="B19" i="62"/>
  <c r="B18" i="62" s="1"/>
  <c r="I18" i="62"/>
  <c r="H18" i="62"/>
  <c r="G18" i="62"/>
  <c r="F18" i="62"/>
  <c r="E18" i="62"/>
  <c r="D18" i="62"/>
  <c r="C18" i="62"/>
  <c r="E32" i="62" l="1"/>
  <c r="B32" i="62"/>
  <c r="C32" i="62"/>
  <c r="D32" i="62"/>
  <c r="F32" i="62"/>
  <c r="G32" i="62"/>
  <c r="H32" i="62"/>
  <c r="I32" i="62"/>
  <c r="N30" i="62" l="1"/>
  <c r="N31" i="62"/>
  <c r="N29" i="62" l="1"/>
  <c r="M39" i="62"/>
  <c r="L39" i="62"/>
  <c r="M38" i="62"/>
  <c r="L38" i="62"/>
  <c r="L37" i="62"/>
  <c r="N28" i="62"/>
  <c r="M18" i="62" l="1"/>
  <c r="N25" i="62" l="1"/>
  <c r="L19" i="62"/>
  <c r="K19" i="62"/>
  <c r="J19" i="62"/>
  <c r="L27" i="62" l="1"/>
  <c r="K27" i="62"/>
  <c r="J27" i="62"/>
  <c r="L18" i="62"/>
  <c r="K18" i="62"/>
  <c r="J18" i="62"/>
  <c r="N27" i="62" l="1"/>
  <c r="N32" i="62" s="1"/>
  <c r="K32" i="62"/>
  <c r="J32" i="62"/>
  <c r="M32" i="62"/>
  <c r="L32" i="62"/>
  <c r="M36" i="62" l="1"/>
</calcChain>
</file>

<file path=xl/sharedStrings.xml><?xml version="1.0" encoding="utf-8"?>
<sst xmlns="http://schemas.openxmlformats.org/spreadsheetml/2006/main" count="52" uniqueCount="52">
  <si>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</si>
  <si>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</si>
  <si>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</si>
  <si>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</si>
  <si>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</si>
  <si>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</si>
  <si>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</si>
  <si>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</si>
  <si>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</si>
  <si>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</si>
  <si>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</si>
  <si>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</si>
  <si>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</si>
  <si>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</si>
  <si>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</si>
  <si>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</si>
  <si>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</si>
  <si>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</si>
  <si>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</si>
  <si>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</si>
  <si>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</si>
  <si>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</si>
  <si>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</si>
  <si>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</si>
  <si>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</si>
  <si>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</si>
  <si>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Inativos e Pensionistas com Recursos Vinculados</t>
  </si>
  <si>
    <t>DESPESA LÍQUIDA COM PESSOAL (III) = (I - II)</t>
  </si>
  <si>
    <t>APURAÇÃO DO CUMPRIMENTO DO LIMITE LEGAL</t>
  </si>
  <si>
    <t>VALOR</t>
  </si>
  <si>
    <t>RECEITA CORRENTE LÍQUIDA - RCL (IV)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</si>
  <si>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</si>
  <si>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Tabela 1.2 - Demonstrativo da Despesa com Pessoal - União</t>
  </si>
  <si>
    <t xml:space="preserve"> PROCESSADOS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</si>
  <si>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</si>
  <si>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</si>
  <si>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</si>
  <si>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% SOBRE A RCL 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</si>
  <si>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</si>
  <si>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</si>
  <si>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</si>
  <si>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</si>
  <si>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GOVERNO FEDERAL - PODER LEGISLATIVO</t>
  </si>
  <si>
    <t>SENADO FEDERAL</t>
  </si>
  <si>
    <t xml:space="preserve">                      FERNANDO ÁLVARO LEÃO RINCON                                               ANDRÉ LUIS SOARES DA PAIXÃO</t>
  </si>
  <si>
    <t xml:space="preserve">     Diretor da Secretaria de Finanças, Orçamento e Contabilidade                                           Auditor-Geral</t>
  </si>
  <si>
    <t>ILANA TROMBKA</t>
  </si>
  <si>
    <t>Diretora-Geral</t>
  </si>
  <si>
    <t>NOTA 1: Foram cancelados R$ 69.124,88 de restos a pagar, restando R$ 3.965.858,16 de saldo de Restos a Pagar não processados.</t>
  </si>
  <si>
    <t>NOTA 2: O valor de R$ 5.514,42 registrado em Janeiro/2021 e Março/2021 na Natureza de Despesa 3.1.90.92.03, foi incluído nas Despesas Não Computadas no item de Inativos e Pensionistas com Recursos Vinculados, conforme orientação do Tribunal de Contas da União.</t>
  </si>
  <si>
    <t>FONTE: SIAFI, Senado Federal, 14/09/2021 12:00</t>
  </si>
  <si>
    <t>SETEMBRO/2020 A AGOSTO/2021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</si>
</sst>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0%"/>
    <numFmt numFmtId="166" formatCode="0.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85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2" borderId="5" xfId="1" applyFont="1" applyFill="1" applyBorder="1"/>
    <xf numFmtId="0" fontId="2" fillId="0" borderId="3" xfId="1" applyFont="1" applyBorder="1"/>
    <xf numFmtId="0" fontId="3" fillId="0" borderId="0" xfId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top" wrapText="1"/>
    </xf>
    <xf numFmtId="4" fontId="2" fillId="0" borderId="9" xfId="1" applyNumberFormat="1" applyFont="1" applyBorder="1"/>
    <xf numFmtId="4" fontId="2" fillId="0" borderId="10" xfId="1" applyNumberFormat="1" applyFont="1" applyBorder="1"/>
    <xf numFmtId="4" fontId="2" fillId="0" borderId="1" xfId="1" applyNumberFormat="1" applyFont="1" applyBorder="1"/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0" borderId="5" xfId="1" applyNumberFormat="1" applyFont="1" applyBorder="1"/>
    <xf numFmtId="4" fontId="2" fillId="0" borderId="6" xfId="1" applyNumberFormat="1" applyFont="1" applyBorder="1"/>
    <xf numFmtId="4" fontId="2" fillId="2" borderId="11" xfId="1" applyNumberFormat="1" applyFont="1" applyFill="1" applyBorder="1"/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2" fillId="2" borderId="1" xfId="1" applyFont="1" applyFill="1" applyBorder="1"/>
    <xf numFmtId="0" fontId="2" fillId="2" borderId="4" xfId="1" applyFont="1" applyFill="1" applyBorder="1"/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6" fillId="0" borderId="0" xfId="0" applyFont="1" applyFill="1" applyAlignment="1"/>
    <xf numFmtId="0" fontId="3" fillId="0" borderId="0" xfId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4" fontId="1" fillId="0" borderId="6" xfId="1" applyNumberFormat="1" applyFont="1" applyBorder="1"/>
    <xf numFmtId="4" fontId="2" fillId="2" borderId="6" xfId="1" applyNumberFormat="1" applyFont="1" applyFill="1" applyBorder="1"/>
    <xf numFmtId="0" fontId="2" fillId="0" borderId="0" xfId="1" applyFont="1" applyAlignment="1">
      <alignment horizontal="left" wrapText="1"/>
    </xf>
    <xf numFmtId="165" fontId="1" fillId="2" borderId="4" xfId="2" applyNumberFormat="1" applyFont="1" applyFill="1" applyBorder="1" applyAlignment="1">
      <alignment horizontal="center"/>
    </xf>
    <xf numFmtId="165" fontId="1" fillId="2" borderId="5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2" applyNumberFormat="1" applyFont="1" applyFill="1" applyBorder="1" applyAlignment="1">
      <alignment horizontal="center"/>
    </xf>
    <xf numFmtId="166" fontId="2" fillId="0" borderId="5" xfId="2" applyNumberFormat="1" applyFon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  <xf numFmtId="165" fontId="1" fillId="0" borderId="4" xfId="2" applyNumberFormat="1" applyFon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center"/>
    </xf>
    <xf numFmtId="165" fontId="1" fillId="0" borderId="6" xfId="2" applyNumberFormat="1" applyFont="1" applyFill="1" applyBorder="1" applyAlignment="1">
      <alignment horizontal="center"/>
    </xf>
    <xf numFmtId="0" fontId="2" fillId="0" borderId="4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17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7" fontId="5" fillId="2" borderId="9" xfId="1" applyNumberFormat="1" applyFont="1" applyFill="1" applyBorder="1" applyAlignment="1">
      <alignment horizontal="center" vertical="center" wrapText="1"/>
    </xf>
    <xf numFmtId="17" fontId="5" fillId="2" borderId="10" xfId="1" applyNumberFormat="1" applyFont="1" applyFill="1" applyBorder="1" applyAlignment="1">
      <alignment horizontal="center" vertical="center" wrapText="1"/>
    </xf>
    <xf numFmtId="17" fontId="5" fillId="2" borderId="11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O55"/>
  <sheetViews>
    <sheetView showGridLines="0" tabSelected="1" zoomScaleNormal="100" workbookViewId="0"/>
  </sheetViews>
  <sheetFormatPr defaultColWidth="9.140625" defaultRowHeight="11.25" customHeight="1" x14ac:dyDescent="0.2"/>
  <cols>
    <col min="1" max="1" width="63.7109375" style="7" customWidth="1"/>
    <col min="2" max="11" width="11.7109375" style="7" bestFit="1" customWidth="1"/>
    <col min="12" max="12" width="14.85546875" style="7" bestFit="1" customWidth="1"/>
    <col min="13" max="13" width="11.7109375" style="7" bestFit="1" customWidth="1"/>
    <col min="14" max="14" width="13.140625" style="7" bestFit="1" customWidth="1"/>
    <col min="15" max="15" width="14.42578125" style="7" customWidth="1"/>
    <col min="16" max="16384" width="9.140625" style="7"/>
  </cols>
  <sheetData>
    <row r="1" spans="1:15" ht="15.75" x14ac:dyDescent="0.25">
      <c r="A1" s="2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83" t="s">
        <v>42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11.25" customHeight="1" x14ac:dyDescent="0.2">
      <c r="A4" s="83" t="s">
        <v>43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11.25" customHeight="1" x14ac:dyDescent="0.2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1.25" customHeight="1" x14ac:dyDescent="0.2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ht="11.25" customHeight="1" x14ac:dyDescent="0.2">
      <c r="A7" s="82" t="s">
        <v>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1:15" ht="11.25" customHeight="1" x14ac:dyDescent="0.2">
      <c r="A8" s="82" t="s">
        <v>51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19"/>
      <c r="B11" s="68" t="s">
        <v>4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1.25" customHeight="1" x14ac:dyDescent="0.2">
      <c r="A12" s="20"/>
      <c r="B12" s="71" t="s">
        <v>5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</row>
    <row r="13" spans="1:15" ht="11.25" customHeight="1" x14ac:dyDescent="0.2">
      <c r="A13" s="20" t="s">
        <v>6</v>
      </c>
      <c r="B13" s="74" t="s">
        <v>7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39" t="s">
        <v>8</v>
      </c>
    </row>
    <row r="14" spans="1:15" ht="11.25" customHeight="1" x14ac:dyDescent="0.2">
      <c r="A14" s="20"/>
      <c r="B14" s="77">
        <v>44075</v>
      </c>
      <c r="C14" s="77">
        <v>44105</v>
      </c>
      <c r="D14" s="77">
        <v>44136</v>
      </c>
      <c r="E14" s="77">
        <v>44166</v>
      </c>
      <c r="F14" s="77">
        <v>44197</v>
      </c>
      <c r="G14" s="77">
        <v>44228</v>
      </c>
      <c r="H14" s="77">
        <v>44256</v>
      </c>
      <c r="I14" s="62">
        <v>44287</v>
      </c>
      <c r="J14" s="77">
        <v>44317</v>
      </c>
      <c r="K14" s="77">
        <v>44348</v>
      </c>
      <c r="L14" s="77">
        <v>44378</v>
      </c>
      <c r="M14" s="62">
        <v>44409</v>
      </c>
      <c r="N14" s="8" t="s">
        <v>9</v>
      </c>
      <c r="O14" s="21" t="s">
        <v>10</v>
      </c>
    </row>
    <row r="15" spans="1:15" ht="11.25" customHeight="1" x14ac:dyDescent="0.2">
      <c r="A15" s="20"/>
      <c r="B15" s="78"/>
      <c r="C15" s="78"/>
      <c r="D15" s="78"/>
      <c r="E15" s="78"/>
      <c r="F15" s="80"/>
      <c r="G15" s="80"/>
      <c r="H15" s="80"/>
      <c r="I15" s="63"/>
      <c r="J15" s="80"/>
      <c r="K15" s="80"/>
      <c r="L15" s="80"/>
      <c r="M15" s="63"/>
      <c r="N15" s="9" t="s">
        <v>11</v>
      </c>
      <c r="O15" s="21" t="s">
        <v>12</v>
      </c>
    </row>
    <row r="16" spans="1:15" ht="11.25" customHeight="1" x14ac:dyDescent="0.2">
      <c r="A16" s="20"/>
      <c r="B16" s="78"/>
      <c r="C16" s="78"/>
      <c r="D16" s="78"/>
      <c r="E16" s="78"/>
      <c r="F16" s="80"/>
      <c r="G16" s="80"/>
      <c r="H16" s="80"/>
      <c r="I16" s="63"/>
      <c r="J16" s="80"/>
      <c r="K16" s="80"/>
      <c r="L16" s="80"/>
      <c r="M16" s="63"/>
      <c r="N16" s="9" t="s">
        <v>13</v>
      </c>
      <c r="O16" s="22" t="s">
        <v>33</v>
      </c>
    </row>
    <row r="17" spans="1:15" ht="11.25" customHeight="1" x14ac:dyDescent="0.2">
      <c r="A17" s="23"/>
      <c r="B17" s="79"/>
      <c r="C17" s="79"/>
      <c r="D17" s="79"/>
      <c r="E17" s="79"/>
      <c r="F17" s="81"/>
      <c r="G17" s="81"/>
      <c r="H17" s="81"/>
      <c r="I17" s="64"/>
      <c r="J17" s="81"/>
      <c r="K17" s="81"/>
      <c r="L17" s="81"/>
      <c r="M17" s="64"/>
      <c r="N17" s="10" t="s">
        <v>14</v>
      </c>
      <c r="O17" s="24" t="s">
        <v>15</v>
      </c>
    </row>
    <row r="18" spans="1:15" ht="11.25" customHeight="1" x14ac:dyDescent="0.2">
      <c r="A18" s="25" t="s">
        <v>16</v>
      </c>
      <c r="B18" s="11">
        <f t="shared" ref="B18:H18" si="0">B19+B22+B25</f>
        <v>285758014.30000001</v>
      </c>
      <c r="C18" s="11">
        <f t="shared" si="0"/>
        <v>287049581.71000004</v>
      </c>
      <c r="D18" s="11">
        <f t="shared" si="0"/>
        <v>439568445.20999998</v>
      </c>
      <c r="E18" s="11">
        <f t="shared" si="0"/>
        <v>278212485.24999994</v>
      </c>
      <c r="F18" s="11">
        <f t="shared" si="0"/>
        <v>317744796.26999998</v>
      </c>
      <c r="G18" s="11">
        <f t="shared" si="0"/>
        <v>285792150.08999997</v>
      </c>
      <c r="H18" s="11">
        <f t="shared" si="0"/>
        <v>289075350.45999998</v>
      </c>
      <c r="I18" s="11">
        <f>I19+I22+I25</f>
        <v>284893098.21000004</v>
      </c>
      <c r="J18" s="11">
        <f t="shared" ref="J18:L18" si="1">J19+J22+J25</f>
        <v>412451860.51999998</v>
      </c>
      <c r="K18" s="11">
        <f t="shared" si="1"/>
        <v>284158180.64999998</v>
      </c>
      <c r="L18" s="11">
        <f t="shared" si="1"/>
        <v>283363785.05000001</v>
      </c>
      <c r="M18" s="11">
        <f>M19+M22+M25</f>
        <v>286307849.12</v>
      </c>
      <c r="N18" s="11">
        <f t="shared" ref="N18:N24" si="2">SUM(B18:M18)</f>
        <v>3734375596.8400002</v>
      </c>
      <c r="O18" s="11">
        <f>O19+O22+O25</f>
        <v>3988463.1500000004</v>
      </c>
    </row>
    <row r="19" spans="1:15" ht="11.25" customHeight="1" x14ac:dyDescent="0.2">
      <c r="A19" s="26" t="s">
        <v>17</v>
      </c>
      <c r="B19" s="12">
        <f t="shared" ref="B19:H19" si="3">SUM(B20:B21)</f>
        <v>124439645.47</v>
      </c>
      <c r="C19" s="12">
        <f t="shared" si="3"/>
        <v>124239688.75</v>
      </c>
      <c r="D19" s="12">
        <f t="shared" si="3"/>
        <v>198162801.98999995</v>
      </c>
      <c r="E19" s="12">
        <f t="shared" si="3"/>
        <v>114698197.94</v>
      </c>
      <c r="F19" s="12">
        <f t="shared" si="3"/>
        <v>155705795.34</v>
      </c>
      <c r="G19" s="12">
        <f t="shared" si="3"/>
        <v>123667721.83999999</v>
      </c>
      <c r="H19" s="12">
        <f t="shared" si="3"/>
        <v>126375465.76000001</v>
      </c>
      <c r="I19" s="12">
        <f>SUM(I20:I21)</f>
        <v>125252204.31000002</v>
      </c>
      <c r="J19" s="12">
        <f t="shared" ref="J19:L19" si="4">SUM(J20:J21)</f>
        <v>173191679.09</v>
      </c>
      <c r="K19" s="12">
        <f t="shared" si="4"/>
        <v>124778324.04000001</v>
      </c>
      <c r="L19" s="12">
        <f t="shared" si="4"/>
        <v>125560625.75</v>
      </c>
      <c r="M19" s="12">
        <f>SUM(M20:M21)</f>
        <v>126753331.45</v>
      </c>
      <c r="N19" s="12">
        <f t="shared" si="2"/>
        <v>1642825481.7299998</v>
      </c>
      <c r="O19" s="12">
        <f>SUM(O20:O21)</f>
        <v>1512475.94</v>
      </c>
    </row>
    <row r="20" spans="1:15" ht="11.25" customHeight="1" x14ac:dyDescent="0.2">
      <c r="A20" s="26" t="s">
        <v>18</v>
      </c>
      <c r="B20" s="13">
        <v>101702059.37</v>
      </c>
      <c r="C20" s="13">
        <v>101528778.31</v>
      </c>
      <c r="D20" s="13">
        <v>153241796.19999996</v>
      </c>
      <c r="E20" s="13">
        <v>102543863.86999999</v>
      </c>
      <c r="F20" s="13">
        <v>131216325.95999999</v>
      </c>
      <c r="G20" s="13">
        <v>101198264.16999999</v>
      </c>
      <c r="H20" s="13">
        <v>103756793.51000001</v>
      </c>
      <c r="I20" s="13">
        <v>102687519.11000001</v>
      </c>
      <c r="J20" s="13">
        <v>150569401.53999999</v>
      </c>
      <c r="K20" s="13">
        <v>102186615.26000001</v>
      </c>
      <c r="L20" s="13">
        <v>102758011.95999999</v>
      </c>
      <c r="M20" s="13">
        <v>102719233.93000001</v>
      </c>
      <c r="N20" s="12">
        <f t="shared" si="2"/>
        <v>1356108663.1900001</v>
      </c>
      <c r="O20" s="12">
        <v>1512475.94</v>
      </c>
    </row>
    <row r="21" spans="1:15" ht="11.25" customHeight="1" x14ac:dyDescent="0.2">
      <c r="A21" s="26" t="s">
        <v>19</v>
      </c>
      <c r="B21" s="13">
        <v>22737586.099999998</v>
      </c>
      <c r="C21" s="13">
        <v>22710910.440000001</v>
      </c>
      <c r="D21" s="13">
        <v>44921005.789999999</v>
      </c>
      <c r="E21" s="13">
        <v>12154334.07</v>
      </c>
      <c r="F21" s="13">
        <v>24489469.379999999</v>
      </c>
      <c r="G21" s="13">
        <v>22469457.670000002</v>
      </c>
      <c r="H21" s="13">
        <v>22618672.25</v>
      </c>
      <c r="I21" s="13">
        <v>22564685.199999999</v>
      </c>
      <c r="J21" s="13">
        <v>22622277.550000001</v>
      </c>
      <c r="K21" s="13">
        <v>22591708.780000001</v>
      </c>
      <c r="L21" s="13">
        <v>22802613.789999999</v>
      </c>
      <c r="M21" s="13">
        <v>24034097.52</v>
      </c>
      <c r="N21" s="12">
        <f t="shared" si="2"/>
        <v>286716818.53999996</v>
      </c>
      <c r="O21" s="12">
        <v>0</v>
      </c>
    </row>
    <row r="22" spans="1:15" ht="11.25" customHeight="1" x14ac:dyDescent="0.2">
      <c r="A22" s="26" t="s">
        <v>20</v>
      </c>
      <c r="B22" s="12">
        <f t="shared" ref="B22:H22" si="5">SUM(B23:B24)</f>
        <v>160694458.50999999</v>
      </c>
      <c r="C22" s="12">
        <f t="shared" si="5"/>
        <v>160915017.80000001</v>
      </c>
      <c r="D22" s="12">
        <f t="shared" si="5"/>
        <v>240112502.16000003</v>
      </c>
      <c r="E22" s="12">
        <f t="shared" si="5"/>
        <v>162243028.47</v>
      </c>
      <c r="F22" s="12">
        <f t="shared" si="5"/>
        <v>162039000.93000001</v>
      </c>
      <c r="G22" s="12">
        <f t="shared" si="5"/>
        <v>162124428.25</v>
      </c>
      <c r="H22" s="12">
        <f t="shared" si="5"/>
        <v>160821432.12</v>
      </c>
      <c r="I22" s="12">
        <f>SUM(I23:I24)</f>
        <v>159016917.92000002</v>
      </c>
      <c r="J22" s="12">
        <f t="shared" ref="J22:M22" si="6">SUM(J23:J24)</f>
        <v>236750973.31</v>
      </c>
      <c r="K22" s="12">
        <f t="shared" si="6"/>
        <v>158291868.34999999</v>
      </c>
      <c r="L22" s="12">
        <f t="shared" si="6"/>
        <v>157761858.42000002</v>
      </c>
      <c r="M22" s="12">
        <f t="shared" si="6"/>
        <v>158298694.52000001</v>
      </c>
      <c r="N22" s="12">
        <f t="shared" si="2"/>
        <v>2079070180.7600002</v>
      </c>
      <c r="O22" s="12">
        <f>SUM(O23:O24)</f>
        <v>194924.34</v>
      </c>
    </row>
    <row r="23" spans="1:15" ht="11.25" customHeight="1" x14ac:dyDescent="0.2">
      <c r="A23" s="26" t="s">
        <v>21</v>
      </c>
      <c r="B23" s="13">
        <v>126562664</v>
      </c>
      <c r="C23" s="13">
        <v>126748908.15000001</v>
      </c>
      <c r="D23" s="13">
        <v>189516673.83000001</v>
      </c>
      <c r="E23" s="13">
        <v>128121538.25999999</v>
      </c>
      <c r="F23" s="13">
        <v>128026812.51000001</v>
      </c>
      <c r="G23" s="13">
        <v>127818291.82000001</v>
      </c>
      <c r="H23" s="13">
        <v>126064065.95</v>
      </c>
      <c r="I23" s="13">
        <v>124325005.43000001</v>
      </c>
      <c r="J23" s="13">
        <v>187844038.21000001</v>
      </c>
      <c r="K23" s="13">
        <v>125153794.64999999</v>
      </c>
      <c r="L23" s="13">
        <v>124456486.92</v>
      </c>
      <c r="M23" s="13">
        <v>124905039.14</v>
      </c>
      <c r="N23" s="12">
        <f t="shared" si="2"/>
        <v>1639543318.8700004</v>
      </c>
      <c r="O23" s="12">
        <v>194924.34</v>
      </c>
    </row>
    <row r="24" spans="1:15" ht="11.25" customHeight="1" x14ac:dyDescent="0.2">
      <c r="A24" s="26" t="s">
        <v>22</v>
      </c>
      <c r="B24" s="13">
        <v>34131794.509999998</v>
      </c>
      <c r="C24" s="13">
        <v>34166109.649999999</v>
      </c>
      <c r="D24" s="13">
        <v>50595828.329999998</v>
      </c>
      <c r="E24" s="13">
        <v>34121490.210000001</v>
      </c>
      <c r="F24" s="13">
        <v>34012188.420000002</v>
      </c>
      <c r="G24" s="13">
        <v>34306136.43</v>
      </c>
      <c r="H24" s="13">
        <v>34757366.170000002</v>
      </c>
      <c r="I24" s="13">
        <v>34691912.490000002</v>
      </c>
      <c r="J24" s="13">
        <v>48906935.100000001</v>
      </c>
      <c r="K24" s="13">
        <v>33138073.699999999</v>
      </c>
      <c r="L24" s="13">
        <v>33305371.5</v>
      </c>
      <c r="M24" s="13">
        <v>33393655.379999999</v>
      </c>
      <c r="N24" s="12">
        <f t="shared" si="2"/>
        <v>439526861.89000005</v>
      </c>
      <c r="O24" s="12">
        <v>0</v>
      </c>
    </row>
    <row r="25" spans="1:15" ht="22.5" x14ac:dyDescent="0.2">
      <c r="A25" s="27" t="s">
        <v>34</v>
      </c>
      <c r="B25" s="13">
        <v>623910.31999999995</v>
      </c>
      <c r="C25" s="13">
        <v>1894875.16</v>
      </c>
      <c r="D25" s="13">
        <v>1293141.06</v>
      </c>
      <c r="E25" s="13">
        <v>1271258.8400000001</v>
      </c>
      <c r="F25" s="13">
        <v>0</v>
      </c>
      <c r="G25" s="13">
        <v>0</v>
      </c>
      <c r="H25" s="13">
        <v>1878452.58</v>
      </c>
      <c r="I25" s="12">
        <v>623975.98</v>
      </c>
      <c r="J25" s="13">
        <v>2509208.12</v>
      </c>
      <c r="K25" s="13">
        <v>1087988.26</v>
      </c>
      <c r="L25" s="13">
        <v>41300.879999999997</v>
      </c>
      <c r="M25" s="12">
        <v>1255823.1499999999</v>
      </c>
      <c r="N25" s="12">
        <f t="shared" ref="N25" si="7">SUM(B25:M25)</f>
        <v>12479934.35</v>
      </c>
      <c r="O25" s="12">
        <v>2281062.87</v>
      </c>
    </row>
    <row r="26" spans="1:15" ht="12.75" x14ac:dyDescent="0.2">
      <c r="A26" s="26" t="s">
        <v>23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2">
        <v>0</v>
      </c>
      <c r="J26" s="13">
        <v>0</v>
      </c>
      <c r="K26" s="13">
        <v>0</v>
      </c>
      <c r="L26" s="13">
        <v>0</v>
      </c>
      <c r="M26" s="12">
        <v>0</v>
      </c>
      <c r="N26" s="12">
        <f>SUM(B26:M26)</f>
        <v>0</v>
      </c>
      <c r="O26" s="12">
        <v>0</v>
      </c>
    </row>
    <row r="27" spans="1:15" ht="11.25" customHeight="1" x14ac:dyDescent="0.2">
      <c r="A27" s="25" t="s">
        <v>24</v>
      </c>
      <c r="B27" s="12">
        <f t="shared" ref="B27:I27" si="8">SUM(B28:B31)</f>
        <v>683423.21</v>
      </c>
      <c r="C27" s="12">
        <f t="shared" si="8"/>
        <v>966357.19000000006</v>
      </c>
      <c r="D27" s="12">
        <f t="shared" si="8"/>
        <v>738031.47</v>
      </c>
      <c r="E27" s="12">
        <f t="shared" si="8"/>
        <v>912483.58000000007</v>
      </c>
      <c r="F27" s="12">
        <f t="shared" si="8"/>
        <v>161106191.97999999</v>
      </c>
      <c r="G27" s="12">
        <f t="shared" si="8"/>
        <v>161744913.84999999</v>
      </c>
      <c r="H27" s="12">
        <f t="shared" si="8"/>
        <v>95794126.13000001</v>
      </c>
      <c r="I27" s="12">
        <f t="shared" si="8"/>
        <v>933438.62999999989</v>
      </c>
      <c r="J27" s="12">
        <f t="shared" ref="J27:M27" si="9">SUM(J28:J31)</f>
        <v>941838.44000000006</v>
      </c>
      <c r="K27" s="12">
        <f t="shared" si="9"/>
        <v>775196.71</v>
      </c>
      <c r="L27" s="12">
        <f t="shared" si="9"/>
        <v>990360.59</v>
      </c>
      <c r="M27" s="12">
        <f>SUM(M28:M31)</f>
        <v>1497738.35</v>
      </c>
      <c r="N27" s="12">
        <f>SUM(B27:M27)</f>
        <v>427084100.12999994</v>
      </c>
      <c r="O27" s="12">
        <f>SUM(O28:O31)</f>
        <v>22604.99</v>
      </c>
    </row>
    <row r="28" spans="1:15" ht="11.25" customHeight="1" x14ac:dyDescent="0.2">
      <c r="A28" s="28" t="s">
        <v>25</v>
      </c>
      <c r="B28" s="13">
        <v>459914.41</v>
      </c>
      <c r="C28" s="13">
        <v>906468.55</v>
      </c>
      <c r="D28" s="13">
        <v>601617.28</v>
      </c>
      <c r="E28" s="13">
        <v>658480.02</v>
      </c>
      <c r="F28" s="13">
        <v>625076.66</v>
      </c>
      <c r="G28" s="13">
        <v>1281887.96</v>
      </c>
      <c r="H28" s="13">
        <v>2452222.5099999998</v>
      </c>
      <c r="I28" s="13">
        <v>818044.44</v>
      </c>
      <c r="J28" s="13">
        <v>805604.91</v>
      </c>
      <c r="K28" s="13">
        <v>671853.34</v>
      </c>
      <c r="L28" s="13">
        <v>958919.11</v>
      </c>
      <c r="M28" s="13">
        <v>833212.37</v>
      </c>
      <c r="N28" s="12">
        <f>SUM(B28:M28)</f>
        <v>11073301.559999999</v>
      </c>
      <c r="O28" s="12">
        <v>0</v>
      </c>
    </row>
    <row r="29" spans="1:15" ht="11.25" customHeight="1" x14ac:dyDescent="0.2">
      <c r="A29" s="28" t="s">
        <v>35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2">
        <f>SUM(B29:M29)</f>
        <v>0</v>
      </c>
      <c r="O29" s="12">
        <v>0</v>
      </c>
    </row>
    <row r="30" spans="1:15" ht="11.25" customHeight="1" x14ac:dyDescent="0.2">
      <c r="A30" s="28" t="s">
        <v>36</v>
      </c>
      <c r="B30" s="13">
        <v>223508.8</v>
      </c>
      <c r="C30" s="13">
        <v>59888.639999999999</v>
      </c>
      <c r="D30" s="13">
        <v>136414.19</v>
      </c>
      <c r="E30" s="13">
        <v>254003.56</v>
      </c>
      <c r="F30" s="13">
        <v>256934.46999999997</v>
      </c>
      <c r="G30" s="13">
        <v>889800.0199999999</v>
      </c>
      <c r="H30" s="13">
        <v>257416.58000000002</v>
      </c>
      <c r="I30" s="13">
        <v>115394.18999999999</v>
      </c>
      <c r="J30" s="13">
        <v>136233.53</v>
      </c>
      <c r="K30" s="13">
        <v>103343.37</v>
      </c>
      <c r="L30" s="13">
        <v>31441.48</v>
      </c>
      <c r="M30" s="13">
        <v>664525.98</v>
      </c>
      <c r="N30" s="12">
        <f t="shared" ref="N30:N31" si="10">SUM(B30:M30)</f>
        <v>3128904.8099999996</v>
      </c>
      <c r="O30" s="12">
        <v>22604.99</v>
      </c>
    </row>
    <row r="31" spans="1:15" ht="11.25" customHeight="1" x14ac:dyDescent="0.2">
      <c r="A31" s="29" t="s">
        <v>26</v>
      </c>
      <c r="B31" s="15">
        <v>0</v>
      </c>
      <c r="C31" s="15">
        <v>0</v>
      </c>
      <c r="D31" s="15">
        <v>0</v>
      </c>
      <c r="E31" s="15">
        <v>0</v>
      </c>
      <c r="F31" s="15">
        <v>160224180.84999999</v>
      </c>
      <c r="G31" s="15">
        <v>159573225.87</v>
      </c>
      <c r="H31" s="15">
        <v>93084487.040000007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4">
        <f t="shared" si="10"/>
        <v>412881893.76000005</v>
      </c>
      <c r="O31" s="14">
        <v>0</v>
      </c>
    </row>
    <row r="32" spans="1:15" ht="11.25" customHeight="1" x14ac:dyDescent="0.2">
      <c r="A32" s="30" t="s">
        <v>27</v>
      </c>
      <c r="B32" s="18">
        <f t="shared" ref="B32:M32" si="11">B18-B27</f>
        <v>285074591.09000003</v>
      </c>
      <c r="C32" s="18">
        <f t="shared" si="11"/>
        <v>286083224.52000004</v>
      </c>
      <c r="D32" s="18">
        <f t="shared" si="11"/>
        <v>438830413.73999995</v>
      </c>
      <c r="E32" s="18">
        <f t="shared" si="11"/>
        <v>277300001.66999996</v>
      </c>
      <c r="F32" s="18">
        <f t="shared" si="11"/>
        <v>156638604.28999999</v>
      </c>
      <c r="G32" s="18">
        <f t="shared" si="11"/>
        <v>124047236.23999998</v>
      </c>
      <c r="H32" s="18">
        <f t="shared" si="11"/>
        <v>193281224.32999998</v>
      </c>
      <c r="I32" s="18">
        <f t="shared" si="11"/>
        <v>283959659.58000004</v>
      </c>
      <c r="J32" s="18">
        <f t="shared" si="11"/>
        <v>411510022.07999998</v>
      </c>
      <c r="K32" s="18">
        <f t="shared" si="11"/>
        <v>283382983.94</v>
      </c>
      <c r="L32" s="18">
        <f t="shared" si="11"/>
        <v>282373424.46000004</v>
      </c>
      <c r="M32" s="18">
        <f t="shared" si="11"/>
        <v>284810110.76999998</v>
      </c>
      <c r="N32" s="18">
        <f>N18-N27</f>
        <v>3307291496.71</v>
      </c>
      <c r="O32" s="18">
        <f>O18-O27</f>
        <v>3965858.16</v>
      </c>
    </row>
    <row r="33" spans="1:15" ht="11.25" customHeight="1" x14ac:dyDescent="0.2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6"/>
    </row>
    <row r="34" spans="1:15" ht="11.25" customHeight="1" x14ac:dyDescent="0.2">
      <c r="A34" s="65" t="s">
        <v>28</v>
      </c>
      <c r="B34" s="66"/>
      <c r="C34" s="66"/>
      <c r="D34" s="66"/>
      <c r="E34" s="66"/>
      <c r="F34" s="65" t="s">
        <v>29</v>
      </c>
      <c r="G34" s="66"/>
      <c r="H34" s="66"/>
      <c r="I34" s="66"/>
      <c r="J34" s="66"/>
      <c r="K34" s="66"/>
      <c r="L34" s="66"/>
      <c r="M34" s="65" t="s">
        <v>37</v>
      </c>
      <c r="N34" s="66"/>
      <c r="O34" s="67"/>
    </row>
    <row r="35" spans="1:15" ht="11.25" customHeight="1" x14ac:dyDescent="0.2">
      <c r="A35" s="34" t="s">
        <v>30</v>
      </c>
      <c r="B35" s="33"/>
      <c r="C35" s="33"/>
      <c r="D35" s="33"/>
      <c r="E35" s="33"/>
      <c r="F35" s="32"/>
      <c r="G35" s="33"/>
      <c r="H35" s="16"/>
      <c r="I35" s="16"/>
      <c r="J35" s="16"/>
      <c r="K35" s="16"/>
      <c r="L35" s="44">
        <f>938730994000</f>
        <v>938730994000</v>
      </c>
      <c r="M35" s="56"/>
      <c r="N35" s="57"/>
      <c r="O35" s="58"/>
    </row>
    <row r="36" spans="1:15" ht="12.75" x14ac:dyDescent="0.2">
      <c r="A36" s="31" t="s">
        <v>38</v>
      </c>
      <c r="B36" s="38"/>
      <c r="C36" s="38"/>
      <c r="D36" s="38"/>
      <c r="E36" s="38"/>
      <c r="F36" s="37"/>
      <c r="G36" s="38"/>
      <c r="H36" s="5"/>
      <c r="I36" s="5"/>
      <c r="J36" s="5"/>
      <c r="K36" s="5"/>
      <c r="L36" s="45">
        <f>N32+O32</f>
        <v>3311257354.8699999</v>
      </c>
      <c r="M36" s="47">
        <f>L36/L35</f>
        <v>3.5273761876770415E-3</v>
      </c>
      <c r="N36" s="48"/>
      <c r="O36" s="49"/>
    </row>
    <row r="37" spans="1:15" ht="11.25" customHeight="1" x14ac:dyDescent="0.2">
      <c r="A37" s="59" t="s">
        <v>39</v>
      </c>
      <c r="B37" s="60"/>
      <c r="C37" s="60"/>
      <c r="D37" s="60"/>
      <c r="E37" s="61"/>
      <c r="F37" s="34"/>
      <c r="G37" s="35"/>
      <c r="H37" s="35"/>
      <c r="I37" s="35"/>
      <c r="J37" s="35"/>
      <c r="K37" s="35"/>
      <c r="L37" s="17">
        <f>M37*L35</f>
        <v>8073086548.3999996</v>
      </c>
      <c r="M37" s="50">
        <v>8.6E-3</v>
      </c>
      <c r="N37" s="51"/>
      <c r="O37" s="52"/>
    </row>
    <row r="38" spans="1:15" ht="11.25" customHeight="1" x14ac:dyDescent="0.2">
      <c r="A38" s="34" t="s">
        <v>40</v>
      </c>
      <c r="B38" s="35"/>
      <c r="C38" s="35"/>
      <c r="D38" s="35"/>
      <c r="E38" s="35"/>
      <c r="F38" s="34"/>
      <c r="G38" s="35"/>
      <c r="H38" s="35"/>
      <c r="I38" s="35"/>
      <c r="J38" s="35"/>
      <c r="K38" s="35"/>
      <c r="L38" s="17">
        <f>M38*L35</f>
        <v>7669432220.9800005</v>
      </c>
      <c r="M38" s="53">
        <f>M37*0.95</f>
        <v>8.1700000000000002E-3</v>
      </c>
      <c r="N38" s="54"/>
      <c r="O38" s="55"/>
    </row>
    <row r="39" spans="1:15" ht="11.25" customHeight="1" x14ac:dyDescent="0.2">
      <c r="A39" s="34" t="s">
        <v>41</v>
      </c>
      <c r="B39" s="35"/>
      <c r="C39" s="35"/>
      <c r="D39" s="35"/>
      <c r="E39" s="35"/>
      <c r="F39" s="34"/>
      <c r="G39" s="35"/>
      <c r="H39" s="35"/>
      <c r="I39" s="35"/>
      <c r="J39" s="35"/>
      <c r="K39" s="35"/>
      <c r="L39" s="17">
        <f>M39*L35</f>
        <v>7265777893.5600004</v>
      </c>
      <c r="M39" s="53">
        <f>M37*0.9</f>
        <v>7.7400000000000004E-3</v>
      </c>
      <c r="N39" s="54"/>
      <c r="O39" s="55"/>
    </row>
    <row r="40" spans="1:15" ht="11.25" customHeight="1" x14ac:dyDescent="0.2">
      <c r="A40" s="6" t="s">
        <v>50</v>
      </c>
      <c r="B40" s="6"/>
      <c r="C40" s="6"/>
      <c r="D40" s="6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2.5" customHeight="1" x14ac:dyDescent="0.2">
      <c r="A41" s="46" t="s">
        <v>31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  <row r="42" spans="1:15" ht="11.25" customHeight="1" x14ac:dyDescent="0.2">
      <c r="A42" s="46" t="s">
        <v>48</v>
      </c>
      <c r="B42" s="46"/>
      <c r="C42" s="46"/>
      <c r="D42" s="46"/>
      <c r="E42" s="46"/>
      <c r="F42" s="46"/>
      <c r="G42" s="46"/>
      <c r="H42" s="4"/>
      <c r="I42" s="4"/>
      <c r="J42" s="4"/>
      <c r="K42" s="4"/>
      <c r="L42" s="4"/>
      <c r="M42" s="4"/>
      <c r="N42" s="4"/>
      <c r="O42" s="4"/>
    </row>
    <row r="43" spans="1:15" ht="11.25" customHeight="1" x14ac:dyDescent="0.2">
      <c r="A43" s="46" t="s">
        <v>49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8" spans="1:15" ht="11.25" customHeight="1" x14ac:dyDescent="0.2">
      <c r="A48" s="40" t="s">
        <v>44</v>
      </c>
      <c r="B48" s="41"/>
      <c r="C48" s="41"/>
      <c r="D48" s="41"/>
      <c r="E48" s="41"/>
    </row>
    <row r="49" spans="1:5" ht="11.25" customHeight="1" x14ac:dyDescent="0.2">
      <c r="A49" s="40" t="s">
        <v>45</v>
      </c>
      <c r="B49" s="41"/>
      <c r="C49" s="41"/>
      <c r="D49" s="41"/>
      <c r="E49" s="41"/>
    </row>
    <row r="50" spans="1:5" ht="11.25" customHeight="1" x14ac:dyDescent="0.2">
      <c r="A50" s="42"/>
      <c r="B50" s="41"/>
      <c r="C50" s="41"/>
      <c r="D50" s="41"/>
      <c r="E50" s="41"/>
    </row>
    <row r="51" spans="1:5" ht="11.25" customHeight="1" x14ac:dyDescent="0.2">
      <c r="A51" s="42"/>
      <c r="B51" s="41"/>
      <c r="C51" s="41"/>
      <c r="D51" s="41"/>
      <c r="E51" s="41"/>
    </row>
    <row r="52" spans="1:5" ht="11.25" customHeight="1" x14ac:dyDescent="0.2">
      <c r="A52" s="42"/>
      <c r="B52" s="41"/>
      <c r="C52" s="41"/>
      <c r="D52" s="41"/>
      <c r="E52" s="41"/>
    </row>
    <row r="53" spans="1:5" ht="11.25" customHeight="1" x14ac:dyDescent="0.2">
      <c r="A53" s="42"/>
      <c r="B53" s="41"/>
      <c r="C53" s="41"/>
      <c r="D53" s="41"/>
      <c r="E53" s="41"/>
    </row>
    <row r="54" spans="1:5" ht="11.25" customHeight="1" x14ac:dyDescent="0.2">
      <c r="A54" s="42" t="s">
        <v>46</v>
      </c>
      <c r="B54" s="41"/>
      <c r="C54" s="41"/>
      <c r="D54" s="41"/>
      <c r="E54" s="41"/>
    </row>
    <row r="55" spans="1:5" ht="11.25" customHeight="1" x14ac:dyDescent="0.2">
      <c r="A55" s="43" t="s">
        <v>47</v>
      </c>
      <c r="B55" s="41"/>
      <c r="C55" s="41"/>
      <c r="D55" s="41"/>
      <c r="E55" s="41"/>
    </row>
  </sheetData>
  <mergeCells count="33">
    <mergeCell ref="A8:O8"/>
    <mergeCell ref="A3:O3"/>
    <mergeCell ref="A4:O4"/>
    <mergeCell ref="A5:O5"/>
    <mergeCell ref="A6:O6"/>
    <mergeCell ref="A7:O7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35:O35"/>
    <mergeCell ref="A37:E37"/>
    <mergeCell ref="A41:O41"/>
    <mergeCell ref="M14:M17"/>
    <mergeCell ref="A34:E34"/>
    <mergeCell ref="F34:L34"/>
    <mergeCell ref="M34:O34"/>
    <mergeCell ref="A43:O43"/>
    <mergeCell ref="A42:G42"/>
    <mergeCell ref="M36:O36"/>
    <mergeCell ref="M37:O37"/>
    <mergeCell ref="M38:O38"/>
    <mergeCell ref="M39:O39"/>
  </mergeCells>
  <pageMargins left="0.51181102362204722" right="0.51181102362204722" top="0.78740157480314965" bottom="0.78740157480314965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2" ma:contentTypeDescription="Crie um novo documento." ma:contentTypeScope="" ma:versionID="c62f4917ff97fce17cee32404cae2b2e">
  <xsd:schema xmlns:xsd="http://www.w3.org/2001/XMLSchema" xmlns:xs="http://www.w3.org/2001/XMLSchema" xmlns:p="http://schemas.microsoft.com/office/2006/metadata/properties" xmlns:ns2="1ca401c1-359b-43fb-bc8b-6557217cd56d" targetNamespace="http://schemas.microsoft.com/office/2006/metadata/properties" ma:root="true" ma:fieldsID="71461d7650397199374c3463acd26ae7" ns2:_="">
    <xsd:import namespace="1ca401c1-359b-43fb-bc8b-6557217cd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EFFDE-6351-4CAE-9E10-E6B4ACAAE58E}">
  <ds:schemaRefs>
    <ds:schemaRef ds:uri="1ca401c1-359b-43fb-bc8b-6557217cd56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413AE6-56D1-4181-B264-E21760BCA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Manager/>
  <Company>Ministério da Fazenda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Cecilia Maria de Oliveira Guimarães</cp:lastModifiedBy>
  <cp:revision/>
  <cp:lastPrinted>2021-05-22T13:12:58Z</cp:lastPrinted>
  <dcterms:created xsi:type="dcterms:W3CDTF">2001-09-06T15:18:59Z</dcterms:created>
  <dcterms:modified xsi:type="dcterms:W3CDTF">2021-09-22T12:44:43Z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</Properties>
</file>