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0\RGF\2º Quadrimestre\"/>
    </mc:Choice>
  </mc:AlternateContent>
  <bookViews>
    <workbookView xWindow="-120" yWindow="-120" windowWidth="24240" windowHeight="13140" tabRatio="562"/>
  </bookViews>
  <sheets>
    <sheet name="Anexo 1 Pessoal União" sheetId="62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62" l="1"/>
  <c r="O31" i="62"/>
  <c r="N22" i="62"/>
  <c r="N21" i="62"/>
  <c r="I28" i="62" l="1"/>
  <c r="H28" i="62"/>
  <c r="G28" i="62"/>
  <c r="F28" i="62"/>
  <c r="E28" i="62"/>
  <c r="D28" i="62"/>
  <c r="C28" i="62"/>
  <c r="B28" i="62"/>
  <c r="I23" i="62"/>
  <c r="H23" i="62"/>
  <c r="G23" i="62"/>
  <c r="F23" i="62"/>
  <c r="E23" i="62"/>
  <c r="D23" i="62"/>
  <c r="C23" i="62"/>
  <c r="B23" i="62"/>
  <c r="I19" i="62"/>
  <c r="H19" i="62"/>
  <c r="G19" i="62"/>
  <c r="F19" i="62"/>
  <c r="E19" i="62"/>
  <c r="D19" i="62"/>
  <c r="C19" i="62"/>
  <c r="B19" i="62"/>
  <c r="I18" i="62"/>
  <c r="H18" i="62"/>
  <c r="H33" i="62" s="1"/>
  <c r="G18" i="62"/>
  <c r="F18" i="62"/>
  <c r="E18" i="62"/>
  <c r="E33" i="62" s="1"/>
  <c r="D18" i="62"/>
  <c r="D33" i="62" s="1"/>
  <c r="C18" i="62"/>
  <c r="C33" i="62" s="1"/>
  <c r="B18" i="62"/>
  <c r="B33" i="62" s="1"/>
  <c r="G33" i="62" l="1"/>
  <c r="I33" i="62"/>
  <c r="F33" i="62"/>
  <c r="L40" i="62"/>
  <c r="L39" i="62"/>
  <c r="L38" i="62"/>
  <c r="M40" i="62"/>
  <c r="M39" i="62"/>
  <c r="N32" i="62" l="1"/>
  <c r="N31" i="62"/>
  <c r="N30" i="62"/>
  <c r="N29" i="62"/>
  <c r="N27" i="62"/>
  <c r="N26" i="62"/>
  <c r="N25" i="62"/>
  <c r="N24" i="62"/>
  <c r="N20" i="62"/>
  <c r="O28" i="62"/>
  <c r="O23" i="62"/>
  <c r="O19" i="62"/>
  <c r="M19" i="62"/>
  <c r="N19" i="62" l="1"/>
  <c r="O18" i="62"/>
  <c r="O33" i="62" s="1"/>
  <c r="K28" i="62" l="1"/>
  <c r="L28" i="62"/>
  <c r="M28" i="62"/>
  <c r="N23" i="62" l="1"/>
  <c r="M23" i="62"/>
  <c r="M18" i="62" s="1"/>
  <c r="L23" i="62"/>
  <c r="K23" i="62"/>
  <c r="J23" i="62"/>
  <c r="L19" i="62"/>
  <c r="K19" i="62"/>
  <c r="J19" i="62"/>
  <c r="K18" i="62" l="1"/>
  <c r="K33" i="62" s="1"/>
  <c r="J18" i="62"/>
  <c r="J28" i="62"/>
  <c r="M33" i="62"/>
  <c r="L18" i="62"/>
  <c r="L33" i="62" s="1"/>
  <c r="N18" i="62" l="1"/>
  <c r="J33" i="62"/>
  <c r="N28" i="62"/>
  <c r="N33" i="62" l="1"/>
  <c r="L37" i="62" s="1"/>
  <c r="M37" i="62" s="1"/>
</calcChain>
</file>

<file path=xl/sharedStrings.xml><?xml version="1.0" encoding="utf-8"?>
<sst xmlns="http://schemas.openxmlformats.org/spreadsheetml/2006/main" count="65" uniqueCount="65">
  <si>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</si>
  <si>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</si>
  <si>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</si>
  <si>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</si>
  <si>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</si>
  <si>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</si>
  <si>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</si>
  <si>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</si>
  <si>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</si>
  <si>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RECEITA CORRENTE LÍQUIDA - RCL (IV)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</si>
  <si>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</si>
  <si>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</si>
  <si>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</si>
  <si>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</si>
  <si>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</si>
  <si>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</si>
  <si>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</si>
  <si>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</si>
  <si>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</si>
  <si>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TOTAL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</si>
  <si>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</si>
  <si>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</si>
  <si>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</si>
  <si>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</si>
  <si>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</si>
  <si>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</si>
  <si>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(ÚLTIMOS</t>
  </si>
  <si>
    <t>12 MESES)</t>
  </si>
  <si>
    <t xml:space="preserve"> PROCESSADOS</t>
  </si>
  <si>
    <t xml:space="preserve">DESPESAS NÃO COMPUTADAS (II) (§ 1º do art. 19 da LRF) </t>
  </si>
  <si>
    <t xml:space="preserve">      Vencimentos, Vantagens e Outras Despesas Variáveis</t>
  </si>
  <si>
    <t xml:space="preserve">      Pensões</t>
  </si>
  <si>
    <t xml:space="preserve">      Outros Benefícios Previdenciários</t>
  </si>
  <si>
    <t xml:space="preserve">      Aposentadorias, Reserva e Reformas</t>
  </si>
  <si>
    <t xml:space="preserve">% SOBRE A RCL </t>
  </si>
  <si>
    <t>Tabela 1.2 - Demonstrativo da Despesa com Pessoal - União</t>
  </si>
  <si>
    <t>DESPESA TOTAL COM PESSOAL - DTP (V) = (III a + III b)</t>
  </si>
  <si>
    <t xml:space="preserve">      Benefícios Previdenciários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</si>
  <si>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</si>
  <si>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</si>
  <si>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</si>
  <si>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    Outras despesas de pessoal decorrentes de contratos de terceirização ou de contratação de forma indireta (§ 1º do art. 18 da LRF)</t>
  </si>
  <si>
    <t xml:space="preserve">      Obrigações Patronais</t>
  </si>
  <si>
    <t>SENADO FEDERAL</t>
  </si>
  <si>
    <t>GOVERNO FEDERAL - PODER LEGISLATIVO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</si>
  <si>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</si>
  <si>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</si>
  <si>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</si>
  <si>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</si>
  <si>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</si>
  <si>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</si>
  <si>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</si>
  <si>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</si>
  <si>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 xml:space="preserve">                      FERNANDO ÁLVARO LEÃO RINCON                                               ANDRÉ LUIS SOARES DA PAIXÃO</t>
  </si>
  <si>
    <t xml:space="preserve">     Diretor da Secretaria de Finanças, Orçamento e Contabilidade                                           Auditor-Geral</t>
  </si>
  <si>
    <t>ILANA TROMBKA</t>
  </si>
  <si>
    <t>Diretora-Geral</t>
  </si>
  <si>
    <t>Mai/2020</t>
  </si>
  <si>
    <t>Jun/2020</t>
  </si>
  <si>
    <t>Jul/2020</t>
  </si>
  <si>
    <t>Ago/2020</t>
  </si>
  <si>
    <t>SETEMBRO/2019 A AGOSTO/2020</t>
  </si>
  <si>
    <t>FONTE: SIAFI 2020, Senado Federal, 15/09/2020 12:00</t>
  </si>
  <si>
    <t>NOTA: Foram cancelados R$ 148.518,97 de restos a pagar, restando R$ 4.168.088,81 de saldo de Restos a Pagar não processados.</t>
  </si>
  <si>
    <t>NOTA 2: No mês de Fevereiro/2020 houve Despesas de Exercícios Anteriores pagas com Fonte de Recursos Vinculadas no total de R$ 664.604,26 a qual foram estornadas no mês de Abril/2020 não impactando a Despesa Líquida com Pessoal.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</si>
</sst>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0%"/>
    <numFmt numFmtId="166" formatCode="0.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86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0" borderId="5" xfId="1" applyFont="1" applyBorder="1"/>
    <xf numFmtId="0" fontId="2" fillId="2" borderId="5" xfId="1" applyFont="1" applyFill="1" applyBorder="1"/>
    <xf numFmtId="0" fontId="2" fillId="0" borderId="4" xfId="1" applyFont="1" applyBorder="1"/>
    <xf numFmtId="0" fontId="2" fillId="0" borderId="3" xfId="1" applyFont="1" applyBorder="1"/>
    <xf numFmtId="0" fontId="3" fillId="0" borderId="0" xfId="1"/>
    <xf numFmtId="0" fontId="1" fillId="0" borderId="5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2" fillId="0" borderId="6" xfId="1" applyFont="1" applyBorder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top" wrapText="1"/>
    </xf>
    <xf numFmtId="4" fontId="2" fillId="0" borderId="9" xfId="1" applyNumberFormat="1" applyFont="1" applyBorder="1"/>
    <xf numFmtId="4" fontId="2" fillId="0" borderId="12" xfId="1" applyNumberFormat="1" applyFont="1" applyBorder="1"/>
    <xf numFmtId="4" fontId="2" fillId="0" borderId="10" xfId="1" applyNumberFormat="1" applyFont="1" applyBorder="1"/>
    <xf numFmtId="4" fontId="2" fillId="0" borderId="1" xfId="1" applyNumberFormat="1" applyFont="1" applyBorder="1"/>
    <xf numFmtId="4" fontId="2" fillId="0" borderId="11" xfId="1" applyNumberFormat="1" applyFont="1" applyBorder="1"/>
    <xf numFmtId="4" fontId="2" fillId="0" borderId="7" xfId="1" applyNumberFormat="1" applyFont="1" applyBorder="1"/>
    <xf numFmtId="4" fontId="2" fillId="0" borderId="5" xfId="1" applyNumberFormat="1" applyFont="1" applyBorder="1"/>
    <xf numFmtId="4" fontId="2" fillId="2" borderId="11" xfId="1" applyNumberFormat="1" applyFont="1" applyFill="1" applyBorder="1"/>
    <xf numFmtId="0" fontId="1" fillId="2" borderId="5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0" fontId="2" fillId="2" borderId="1" xfId="1" applyFont="1" applyFill="1" applyBorder="1"/>
    <xf numFmtId="0" fontId="2" fillId="2" borderId="4" xfId="1" applyFont="1" applyFill="1" applyBorder="1"/>
    <xf numFmtId="4" fontId="2" fillId="2" borderId="6" xfId="1" applyNumberFormat="1" applyFont="1" applyFill="1" applyBorder="1"/>
    <xf numFmtId="4" fontId="3" fillId="0" borderId="0" xfId="1" applyNumberFormat="1"/>
    <xf numFmtId="0" fontId="6" fillId="0" borderId="0" xfId="0" applyFont="1" applyFill="1" applyAlignment="1"/>
    <xf numFmtId="0" fontId="3" fillId="0" borderId="0" xfId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/>
    </xf>
    <xf numFmtId="4" fontId="2" fillId="0" borderId="4" xfId="1" applyNumberFormat="1" applyFont="1" applyFill="1" applyBorder="1" applyAlignment="1"/>
    <xf numFmtId="4" fontId="1" fillId="0" borderId="6" xfId="1" applyNumberFormat="1" applyFont="1" applyBorder="1"/>
    <xf numFmtId="0" fontId="2" fillId="0" borderId="5" xfId="1" applyFont="1" applyBorder="1"/>
    <xf numFmtId="165" fontId="1" fillId="0" borderId="4" xfId="2" applyNumberFormat="1" applyFont="1" applyFill="1" applyBorder="1" applyAlignment="1">
      <alignment horizontal="center"/>
    </xf>
    <xf numFmtId="165" fontId="1" fillId="0" borderId="5" xfId="2" applyNumberFormat="1" applyFont="1" applyFill="1" applyBorder="1" applyAlignment="1">
      <alignment horizontal="center"/>
    </xf>
    <xf numFmtId="165" fontId="1" fillId="0" borderId="6" xfId="2" applyNumberFormat="1" applyFont="1" applyFill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0" xfId="1" applyFont="1" applyAlignment="1">
      <alignment horizontal="left" wrapText="1"/>
    </xf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6" fontId="2" fillId="0" borderId="4" xfId="2" applyNumberFormat="1" applyFont="1" applyFill="1" applyBorder="1" applyAlignment="1">
      <alignment horizontal="center"/>
    </xf>
    <xf numFmtId="166" fontId="2" fillId="0" borderId="5" xfId="2" applyNumberFormat="1" applyFont="1" applyFill="1" applyBorder="1" applyAlignment="1">
      <alignment horizontal="center"/>
    </xf>
    <xf numFmtId="166" fontId="2" fillId="0" borderId="6" xfId="2" applyNumberFormat="1" applyFont="1" applyFill="1" applyBorder="1" applyAlignment="1">
      <alignment horizontal="center"/>
    </xf>
    <xf numFmtId="165" fontId="1" fillId="2" borderId="4" xfId="2" applyNumberFormat="1" applyFont="1" applyFill="1" applyBorder="1" applyAlignment="1">
      <alignment horizontal="center"/>
    </xf>
    <xf numFmtId="165" fontId="1" fillId="2" borderId="5" xfId="2" applyNumberFormat="1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Q55"/>
  <sheetViews>
    <sheetView showGridLines="0" tabSelected="1" topLeftCell="A27" zoomScaleNormal="100" workbookViewId="0">
      <selection activeCell="A42" sqref="A42:O42"/>
    </sheetView>
  </sheetViews>
  <sheetFormatPr defaultColWidth="9.140625" defaultRowHeight="11.25" customHeight="1" x14ac:dyDescent="0.2"/>
  <cols>
    <col min="1" max="1" width="63.7109375" style="9" customWidth="1"/>
    <col min="2" max="3" width="11.7109375" style="9" bestFit="1" customWidth="1"/>
    <col min="4" max="4" width="13.7109375" style="9" bestFit="1" customWidth="1"/>
    <col min="5" max="6" width="11.7109375" style="9" bestFit="1" customWidth="1"/>
    <col min="7" max="7" width="11.85546875" style="9" bestFit="1" customWidth="1"/>
    <col min="8" max="11" width="11.7109375" style="9" bestFit="1" customWidth="1"/>
    <col min="12" max="12" width="14.85546875" style="9" bestFit="1" customWidth="1"/>
    <col min="13" max="13" width="11.7109375" style="9" bestFit="1" customWidth="1"/>
    <col min="14" max="14" width="13.140625" style="9" bestFit="1" customWidth="1"/>
    <col min="15" max="15" width="14.42578125" style="9" customWidth="1"/>
    <col min="16" max="16" width="9.140625" style="9"/>
    <col min="17" max="17" width="8.5703125" style="9" customWidth="1"/>
    <col min="18" max="16384" width="9.140625" style="9"/>
  </cols>
  <sheetData>
    <row r="1" spans="1:15" ht="15.75" x14ac:dyDescent="0.25">
      <c r="A1" s="2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84" t="s">
        <v>44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11.25" customHeight="1" x14ac:dyDescent="0.2">
      <c r="A4" s="84" t="s">
        <v>43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ht="11.25" customHeight="1" x14ac:dyDescent="0.2">
      <c r="A5" s="83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1.25" customHeight="1" x14ac:dyDescent="0.2">
      <c r="A6" s="85" t="s">
        <v>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11.25" customHeight="1" x14ac:dyDescent="0.2">
      <c r="A7" s="83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1:15" ht="11.25" customHeight="1" x14ac:dyDescent="0.2">
      <c r="A8" s="83" t="s">
        <v>61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26"/>
      <c r="B11" s="74" t="s">
        <v>10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6"/>
    </row>
    <row r="12" spans="1:15" ht="11.25" customHeight="1" x14ac:dyDescent="0.2">
      <c r="A12" s="27"/>
      <c r="B12" s="77" t="s">
        <v>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9"/>
    </row>
    <row r="13" spans="1:15" ht="11.25" customHeight="1" x14ac:dyDescent="0.2">
      <c r="A13" s="27" t="s">
        <v>4</v>
      </c>
      <c r="B13" s="80" t="s">
        <v>11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2"/>
      <c r="O13" s="28" t="s">
        <v>12</v>
      </c>
    </row>
    <row r="14" spans="1:15" ht="11.25" customHeight="1" x14ac:dyDescent="0.2">
      <c r="A14" s="27"/>
      <c r="B14" s="59" t="s">
        <v>45</v>
      </c>
      <c r="C14" s="59" t="s">
        <v>46</v>
      </c>
      <c r="D14" s="59" t="s">
        <v>47</v>
      </c>
      <c r="E14" s="59" t="s">
        <v>48</v>
      </c>
      <c r="F14" s="59" t="s">
        <v>49</v>
      </c>
      <c r="G14" s="59" t="s">
        <v>50</v>
      </c>
      <c r="H14" s="59" t="s">
        <v>51</v>
      </c>
      <c r="I14" s="56" t="s">
        <v>52</v>
      </c>
      <c r="J14" s="59" t="s">
        <v>57</v>
      </c>
      <c r="K14" s="59" t="s">
        <v>58</v>
      </c>
      <c r="L14" s="59" t="s">
        <v>59</v>
      </c>
      <c r="M14" s="56" t="s">
        <v>60</v>
      </c>
      <c r="N14" s="13" t="s">
        <v>19</v>
      </c>
      <c r="O14" s="29" t="s">
        <v>13</v>
      </c>
    </row>
    <row r="15" spans="1:15" ht="11.25" customHeight="1" x14ac:dyDescent="0.2">
      <c r="A15" s="27"/>
      <c r="B15" s="60"/>
      <c r="C15" s="60"/>
      <c r="D15" s="60"/>
      <c r="E15" s="60"/>
      <c r="F15" s="60"/>
      <c r="G15" s="60"/>
      <c r="H15" s="60"/>
      <c r="I15" s="57"/>
      <c r="J15" s="60"/>
      <c r="K15" s="60"/>
      <c r="L15" s="60"/>
      <c r="M15" s="57"/>
      <c r="N15" s="14" t="s">
        <v>26</v>
      </c>
      <c r="O15" s="29" t="s">
        <v>14</v>
      </c>
    </row>
    <row r="16" spans="1:15" ht="11.25" customHeight="1" x14ac:dyDescent="0.2">
      <c r="A16" s="27"/>
      <c r="B16" s="60"/>
      <c r="C16" s="60"/>
      <c r="D16" s="60"/>
      <c r="E16" s="60"/>
      <c r="F16" s="60"/>
      <c r="G16" s="60"/>
      <c r="H16" s="60"/>
      <c r="I16" s="57"/>
      <c r="J16" s="60"/>
      <c r="K16" s="60"/>
      <c r="L16" s="60"/>
      <c r="M16" s="57"/>
      <c r="N16" s="14" t="s">
        <v>27</v>
      </c>
      <c r="O16" s="30" t="s">
        <v>28</v>
      </c>
    </row>
    <row r="17" spans="1:17" ht="11.25" customHeight="1" x14ac:dyDescent="0.2">
      <c r="A17" s="31"/>
      <c r="B17" s="61"/>
      <c r="C17" s="61"/>
      <c r="D17" s="61"/>
      <c r="E17" s="61"/>
      <c r="F17" s="61"/>
      <c r="G17" s="61"/>
      <c r="H17" s="61"/>
      <c r="I17" s="58"/>
      <c r="J17" s="61"/>
      <c r="K17" s="61"/>
      <c r="L17" s="61"/>
      <c r="M17" s="58"/>
      <c r="N17" s="15" t="s">
        <v>15</v>
      </c>
      <c r="O17" s="32" t="s">
        <v>16</v>
      </c>
    </row>
    <row r="18" spans="1:17" ht="11.25" customHeight="1" x14ac:dyDescent="0.2">
      <c r="A18" s="33" t="s">
        <v>6</v>
      </c>
      <c r="B18" s="16">
        <f t="shared" ref="B18:E18" si="0">B19+B23+B27</f>
        <v>288091109.77000004</v>
      </c>
      <c r="C18" s="16">
        <f t="shared" si="0"/>
        <v>288123458.78999996</v>
      </c>
      <c r="D18" s="16">
        <f t="shared" si="0"/>
        <v>435496252.37000006</v>
      </c>
      <c r="E18" s="16">
        <f t="shared" si="0"/>
        <v>286411430.83999997</v>
      </c>
      <c r="F18" s="16">
        <f>F19+F23+F27</f>
        <v>311651155.81</v>
      </c>
      <c r="G18" s="16">
        <f>G19+G23+G27</f>
        <v>284752211.08000004</v>
      </c>
      <c r="H18" s="16">
        <f t="shared" ref="H18" si="1">H19+H23+H27</f>
        <v>293944340.68999994</v>
      </c>
      <c r="I18" s="16">
        <f>I19+I23+I27</f>
        <v>291232092.62</v>
      </c>
      <c r="J18" s="16">
        <f>J19+J23+J27</f>
        <v>415923741.63</v>
      </c>
      <c r="K18" s="16">
        <f>K19+K23+K27</f>
        <v>293001887</v>
      </c>
      <c r="L18" s="16">
        <f t="shared" ref="L18" si="2">L19+L23+L27</f>
        <v>289666150.59999996</v>
      </c>
      <c r="M18" s="16">
        <f>M19+M23+M27</f>
        <v>291795676.24000007</v>
      </c>
      <c r="N18" s="17">
        <f>SUM(B18:M18)</f>
        <v>3770089507.4400001</v>
      </c>
      <c r="O18" s="16">
        <f>O19+O23+O27</f>
        <v>4168088.8100000005</v>
      </c>
      <c r="Q18" s="41"/>
    </row>
    <row r="19" spans="1:17" ht="11.25" customHeight="1" x14ac:dyDescent="0.2">
      <c r="A19" s="34" t="s">
        <v>23</v>
      </c>
      <c r="B19" s="18">
        <f t="shared" ref="B19:H19" si="3">SUM(B20:B22)</f>
        <v>120161891.43000001</v>
      </c>
      <c r="C19" s="18">
        <f t="shared" si="3"/>
        <v>118514622.61999997</v>
      </c>
      <c r="D19" s="18">
        <f t="shared" si="3"/>
        <v>186742686.40000004</v>
      </c>
      <c r="E19" s="18">
        <f t="shared" si="3"/>
        <v>118317931.07000001</v>
      </c>
      <c r="F19" s="18">
        <f t="shared" si="3"/>
        <v>146518904.73000002</v>
      </c>
      <c r="G19" s="18">
        <f t="shared" si="3"/>
        <v>119443131.01000002</v>
      </c>
      <c r="H19" s="18">
        <f t="shared" si="3"/>
        <v>125646358.90999998</v>
      </c>
      <c r="I19" s="18">
        <f>SUM(I20:I22)</f>
        <v>124382644.35000001</v>
      </c>
      <c r="J19" s="18">
        <f t="shared" ref="J19:L19" si="4">SUM(J20:J22)</f>
        <v>174129938.13</v>
      </c>
      <c r="K19" s="18">
        <f t="shared" si="4"/>
        <v>125519946.51000001</v>
      </c>
      <c r="L19" s="18">
        <f t="shared" si="4"/>
        <v>124234408.03</v>
      </c>
      <c r="M19" s="18">
        <f>SUM(M20:M22)</f>
        <v>126636499.54000002</v>
      </c>
      <c r="N19" s="18">
        <f>SUM(N20:N22)</f>
        <v>1610248962.7299998</v>
      </c>
      <c r="O19" s="18">
        <f>SUM(O20:O22)</f>
        <v>34981.18</v>
      </c>
      <c r="Q19" s="41"/>
    </row>
    <row r="20" spans="1:17" ht="11.25" customHeight="1" x14ac:dyDescent="0.2">
      <c r="A20" s="34" t="s">
        <v>30</v>
      </c>
      <c r="B20" s="19">
        <v>101677897.34000002</v>
      </c>
      <c r="C20" s="19">
        <v>101494748.90999998</v>
      </c>
      <c r="D20" s="19">
        <v>151104480.21000004</v>
      </c>
      <c r="E20" s="19">
        <v>101587343.74000001</v>
      </c>
      <c r="F20" s="19">
        <v>127410821.62</v>
      </c>
      <c r="G20" s="19">
        <v>101161819.38000003</v>
      </c>
      <c r="H20" s="19">
        <v>102925687.73999998</v>
      </c>
      <c r="I20" s="19">
        <v>101279328.52000001</v>
      </c>
      <c r="J20" s="19">
        <v>151231722.31</v>
      </c>
      <c r="K20" s="19">
        <v>102709428.95</v>
      </c>
      <c r="L20" s="19">
        <v>101470277.02</v>
      </c>
      <c r="M20" s="19">
        <v>103936869.81000002</v>
      </c>
      <c r="N20" s="19">
        <f t="shared" ref="N20:N21" si="5">SUM(B20:M20)</f>
        <v>1347990425.55</v>
      </c>
      <c r="O20" s="18">
        <v>34981.18</v>
      </c>
      <c r="Q20" s="41"/>
    </row>
    <row r="21" spans="1:17" ht="11.25" customHeight="1" x14ac:dyDescent="0.2">
      <c r="A21" s="34" t="s">
        <v>42</v>
      </c>
      <c r="B21" s="19">
        <v>18483994.089999996</v>
      </c>
      <c r="C21" s="19">
        <v>17019873.710000001</v>
      </c>
      <c r="D21" s="19">
        <v>35624876.43</v>
      </c>
      <c r="E21" s="19">
        <v>16730587.33</v>
      </c>
      <c r="F21" s="19">
        <v>19108083.109999999</v>
      </c>
      <c r="G21" s="19">
        <v>18281311.629999999</v>
      </c>
      <c r="H21" s="19">
        <v>22720671.170000002</v>
      </c>
      <c r="I21" s="19">
        <v>23103315.830000002</v>
      </c>
      <c r="J21" s="19">
        <v>22898215.820000004</v>
      </c>
      <c r="K21" s="19">
        <v>22810517.559999999</v>
      </c>
      <c r="L21" s="19">
        <v>22764131.009999998</v>
      </c>
      <c r="M21" s="19">
        <v>22699629.730000004</v>
      </c>
      <c r="N21" s="19">
        <f t="shared" si="5"/>
        <v>262245207.41999996</v>
      </c>
      <c r="O21" s="18">
        <v>0</v>
      </c>
      <c r="Q21" s="41"/>
    </row>
    <row r="22" spans="1:17" ht="11.25" customHeight="1" x14ac:dyDescent="0.2">
      <c r="A22" s="34" t="s">
        <v>37</v>
      </c>
      <c r="B22" s="19">
        <v>0</v>
      </c>
      <c r="C22" s="19">
        <v>0</v>
      </c>
      <c r="D22" s="19">
        <v>13329.76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f>SUM(B22:M22)</f>
        <v>13329.76</v>
      </c>
      <c r="O22" s="18">
        <v>0</v>
      </c>
      <c r="Q22" s="41"/>
    </row>
    <row r="23" spans="1:17" ht="11.25" customHeight="1" x14ac:dyDescent="0.2">
      <c r="A23" s="34" t="s">
        <v>24</v>
      </c>
      <c r="B23" s="18">
        <f t="shared" ref="B23:I23" si="6">SUM(B24:B26)</f>
        <v>165054135.41999999</v>
      </c>
      <c r="C23" s="18">
        <f t="shared" si="6"/>
        <v>164221075.66000003</v>
      </c>
      <c r="D23" s="18">
        <f t="shared" si="6"/>
        <v>244663901.67000002</v>
      </c>
      <c r="E23" s="18">
        <f t="shared" si="6"/>
        <v>163888801.69</v>
      </c>
      <c r="F23" s="18">
        <f t="shared" si="6"/>
        <v>165132251.07999998</v>
      </c>
      <c r="G23" s="18">
        <f t="shared" si="6"/>
        <v>162722875.21000004</v>
      </c>
      <c r="H23" s="18">
        <f t="shared" si="6"/>
        <v>163461231.01999998</v>
      </c>
      <c r="I23" s="18">
        <f t="shared" si="6"/>
        <v>162699367.02999997</v>
      </c>
      <c r="J23" s="18">
        <f t="shared" ref="J23:O23" si="7">SUM(J24:J26)</f>
        <v>241793803.5</v>
      </c>
      <c r="K23" s="18">
        <f t="shared" si="7"/>
        <v>161520898.28</v>
      </c>
      <c r="L23" s="18">
        <f t="shared" si="7"/>
        <v>161979375.99000001</v>
      </c>
      <c r="M23" s="18">
        <f t="shared" si="7"/>
        <v>161463216.03</v>
      </c>
      <c r="N23" s="18">
        <f t="shared" si="7"/>
        <v>2118600932.5799999</v>
      </c>
      <c r="O23" s="18">
        <f t="shared" si="7"/>
        <v>0</v>
      </c>
      <c r="Q23" s="41"/>
    </row>
    <row r="24" spans="1:17" ht="11.25" customHeight="1" x14ac:dyDescent="0.2">
      <c r="A24" s="34" t="s">
        <v>33</v>
      </c>
      <c r="B24" s="19">
        <v>132849295.60999998</v>
      </c>
      <c r="C24" s="19">
        <v>131193620.34000002</v>
      </c>
      <c r="D24" s="19">
        <v>195608388.21000001</v>
      </c>
      <c r="E24" s="19">
        <v>130868310.77</v>
      </c>
      <c r="F24" s="19">
        <v>131292944.31999999</v>
      </c>
      <c r="G24" s="19">
        <v>128873039.45000002</v>
      </c>
      <c r="H24" s="19">
        <v>129457939.75999999</v>
      </c>
      <c r="I24" s="19">
        <v>128697297.24999999</v>
      </c>
      <c r="J24" s="19">
        <v>191504016.28999999</v>
      </c>
      <c r="K24" s="19">
        <v>127924288.44</v>
      </c>
      <c r="L24" s="19">
        <v>127992974.45999999</v>
      </c>
      <c r="M24" s="19">
        <v>127582624.90000001</v>
      </c>
      <c r="N24" s="19">
        <f t="shared" ref="N24:N27" si="8">SUM(B24:M24)</f>
        <v>1683844739.8000002</v>
      </c>
      <c r="O24" s="18">
        <v>0</v>
      </c>
      <c r="Q24" s="41"/>
    </row>
    <row r="25" spans="1:17" ht="11.25" customHeight="1" x14ac:dyDescent="0.2">
      <c r="A25" s="34" t="s">
        <v>31</v>
      </c>
      <c r="B25" s="19">
        <v>32204839.809999999</v>
      </c>
      <c r="C25" s="19">
        <v>33027455.32</v>
      </c>
      <c r="D25" s="19">
        <v>49055513.460000001</v>
      </c>
      <c r="E25" s="19">
        <v>33020490.920000002</v>
      </c>
      <c r="F25" s="19">
        <v>33839306.759999998</v>
      </c>
      <c r="G25" s="19">
        <v>33849835.760000005</v>
      </c>
      <c r="H25" s="19">
        <v>34003291.259999998</v>
      </c>
      <c r="I25" s="19">
        <v>34002069.780000001</v>
      </c>
      <c r="J25" s="19">
        <v>50289787.210000001</v>
      </c>
      <c r="K25" s="19">
        <v>33596609.840000004</v>
      </c>
      <c r="L25" s="19">
        <v>33986401.530000001</v>
      </c>
      <c r="M25" s="19">
        <v>33880591.130000003</v>
      </c>
      <c r="N25" s="19">
        <f t="shared" si="8"/>
        <v>434756192.77999985</v>
      </c>
      <c r="O25" s="18">
        <v>0</v>
      </c>
      <c r="Q25" s="41"/>
    </row>
    <row r="26" spans="1:17" ht="11.25" customHeight="1" x14ac:dyDescent="0.2">
      <c r="A26" s="34" t="s">
        <v>32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/>
      <c r="K26" s="19"/>
      <c r="L26" s="19"/>
      <c r="M26" s="19"/>
      <c r="N26" s="19">
        <f t="shared" si="8"/>
        <v>0</v>
      </c>
      <c r="O26" s="18">
        <v>0</v>
      </c>
      <c r="Q26" s="41"/>
    </row>
    <row r="27" spans="1:17" ht="22.5" x14ac:dyDescent="0.2">
      <c r="A27" s="35" t="s">
        <v>41</v>
      </c>
      <c r="B27" s="19">
        <v>2875082.92</v>
      </c>
      <c r="C27" s="19">
        <v>5387760.5099999998</v>
      </c>
      <c r="D27" s="19">
        <v>4089664.3</v>
      </c>
      <c r="E27" s="19">
        <v>4204698.08</v>
      </c>
      <c r="F27" s="19">
        <v>0</v>
      </c>
      <c r="G27" s="19">
        <v>2586204.86</v>
      </c>
      <c r="H27" s="19">
        <v>4836750.76</v>
      </c>
      <c r="I27" s="18">
        <v>4150081.24</v>
      </c>
      <c r="J27" s="19">
        <v>0</v>
      </c>
      <c r="K27" s="19">
        <v>5961042.21</v>
      </c>
      <c r="L27" s="19">
        <v>3452366.58</v>
      </c>
      <c r="M27" s="18">
        <v>3695960.67</v>
      </c>
      <c r="N27" s="19">
        <f t="shared" si="8"/>
        <v>41239612.130000003</v>
      </c>
      <c r="O27" s="18">
        <f>4281257.96-46079.6-102070.73</f>
        <v>4133107.6300000004</v>
      </c>
      <c r="Q27" s="41"/>
    </row>
    <row r="28" spans="1:17" ht="11.25" customHeight="1" x14ac:dyDescent="0.2">
      <c r="A28" s="33" t="s">
        <v>29</v>
      </c>
      <c r="B28" s="18">
        <f t="shared" ref="B28:I28" si="9">SUM(B29:B32)</f>
        <v>1070906.22</v>
      </c>
      <c r="C28" s="18">
        <f t="shared" si="9"/>
        <v>877204.26</v>
      </c>
      <c r="D28" s="18">
        <f t="shared" si="9"/>
        <v>995110.99</v>
      </c>
      <c r="E28" s="18">
        <f t="shared" si="9"/>
        <v>1098359.1000000001</v>
      </c>
      <c r="F28" s="18">
        <f t="shared" si="9"/>
        <v>130039534.47</v>
      </c>
      <c r="G28" s="18">
        <f t="shared" si="9"/>
        <v>161347892.01000002</v>
      </c>
      <c r="H28" s="18">
        <f t="shared" si="9"/>
        <v>67715164.679999992</v>
      </c>
      <c r="I28" s="18">
        <f t="shared" si="9"/>
        <v>1260410.46</v>
      </c>
      <c r="J28" s="18">
        <f t="shared" ref="J28:O28" si="10">SUM(J29:J32)</f>
        <v>1157847.03</v>
      </c>
      <c r="K28" s="18">
        <f t="shared" si="10"/>
        <v>936581.70000000007</v>
      </c>
      <c r="L28" s="18">
        <f t="shared" si="10"/>
        <v>1639026.1600000001</v>
      </c>
      <c r="M28" s="18">
        <f t="shared" si="10"/>
        <v>1120317.6399999999</v>
      </c>
      <c r="N28" s="19">
        <f>SUM(B28:M28)</f>
        <v>369258354.71999997</v>
      </c>
      <c r="O28" s="18">
        <f t="shared" si="10"/>
        <v>0</v>
      </c>
      <c r="Q28" s="41"/>
    </row>
    <row r="29" spans="1:17" ht="11.25" customHeight="1" x14ac:dyDescent="0.2">
      <c r="A29" s="36" t="s">
        <v>7</v>
      </c>
      <c r="B29" s="19">
        <v>429669.64</v>
      </c>
      <c r="C29" s="19">
        <v>251178.89</v>
      </c>
      <c r="D29" s="19">
        <v>424589.05</v>
      </c>
      <c r="E29" s="19">
        <v>376631.78</v>
      </c>
      <c r="F29" s="19">
        <v>131300.88</v>
      </c>
      <c r="G29" s="19">
        <v>291355.21000000002</v>
      </c>
      <c r="H29" s="19">
        <v>381542.97</v>
      </c>
      <c r="I29" s="19">
        <v>324814.01</v>
      </c>
      <c r="J29" s="19">
        <v>433471.54</v>
      </c>
      <c r="K29" s="19">
        <v>388776.76</v>
      </c>
      <c r="L29" s="19">
        <v>500079.09</v>
      </c>
      <c r="M29" s="19">
        <v>692618.65</v>
      </c>
      <c r="N29" s="19">
        <f t="shared" ref="N29:N32" si="11">SUM(B29:M29)</f>
        <v>4626028.47</v>
      </c>
      <c r="O29" s="18">
        <v>0</v>
      </c>
      <c r="Q29" s="41"/>
    </row>
    <row r="30" spans="1:17" ht="11.25" customHeight="1" x14ac:dyDescent="0.2">
      <c r="A30" s="36" t="s">
        <v>20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/>
      <c r="K30" s="19"/>
      <c r="L30" s="19"/>
      <c r="M30" s="19"/>
      <c r="N30" s="19">
        <f t="shared" si="11"/>
        <v>0</v>
      </c>
      <c r="O30" s="18">
        <v>0</v>
      </c>
      <c r="Q30" s="41"/>
    </row>
    <row r="31" spans="1:17" ht="11.25" customHeight="1" x14ac:dyDescent="0.2">
      <c r="A31" s="36" t="s">
        <v>21</v>
      </c>
      <c r="B31" s="19">
        <v>641236.57999999996</v>
      </c>
      <c r="C31" s="19">
        <v>626025.37</v>
      </c>
      <c r="D31" s="19">
        <v>570521.93999999994</v>
      </c>
      <c r="E31" s="19">
        <v>721727.32</v>
      </c>
      <c r="F31" s="19">
        <v>2117005.6799999997</v>
      </c>
      <c r="G31" s="19">
        <v>212205.56</v>
      </c>
      <c r="H31" s="19">
        <v>745641.85</v>
      </c>
      <c r="I31" s="19">
        <v>935596.45</v>
      </c>
      <c r="J31" s="19">
        <v>724375.49</v>
      </c>
      <c r="K31" s="19">
        <v>547804.94000000006</v>
      </c>
      <c r="L31" s="19">
        <v>1138947.07</v>
      </c>
      <c r="M31" s="19">
        <v>427698.98999999993</v>
      </c>
      <c r="N31" s="19">
        <f t="shared" si="11"/>
        <v>9408787.2400000002</v>
      </c>
      <c r="O31" s="18">
        <f>3879.06-368.64-1260.82-2249.6</f>
        <v>0</v>
      </c>
      <c r="Q31" s="41"/>
    </row>
    <row r="32" spans="1:17" ht="11.25" customHeight="1" x14ac:dyDescent="0.2">
      <c r="A32" s="37" t="s">
        <v>8</v>
      </c>
      <c r="B32" s="21">
        <v>0</v>
      </c>
      <c r="C32" s="21">
        <v>0</v>
      </c>
      <c r="D32" s="21">
        <v>0</v>
      </c>
      <c r="E32" s="21">
        <v>0</v>
      </c>
      <c r="F32" s="21">
        <v>127791227.91</v>
      </c>
      <c r="G32" s="21">
        <v>160844331.24000001</v>
      </c>
      <c r="H32" s="21">
        <v>66587979.859999992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f t="shared" si="11"/>
        <v>355223539.00999999</v>
      </c>
      <c r="O32" s="20">
        <v>0</v>
      </c>
      <c r="Q32" s="41"/>
    </row>
    <row r="33" spans="1:15" ht="11.25" customHeight="1" x14ac:dyDescent="0.2">
      <c r="A33" s="38" t="s">
        <v>17</v>
      </c>
      <c r="B33" s="23">
        <f t="shared" ref="B33:I33" si="12">B18-B28</f>
        <v>287020203.55000001</v>
      </c>
      <c r="C33" s="23">
        <f t="shared" si="12"/>
        <v>287246254.52999997</v>
      </c>
      <c r="D33" s="23">
        <f t="shared" si="12"/>
        <v>434501141.38000005</v>
      </c>
      <c r="E33" s="23">
        <f t="shared" si="12"/>
        <v>285313071.73999995</v>
      </c>
      <c r="F33" s="23">
        <f t="shared" si="12"/>
        <v>181611621.34</v>
      </c>
      <c r="G33" s="23">
        <f t="shared" si="12"/>
        <v>123404319.07000002</v>
      </c>
      <c r="H33" s="23">
        <f t="shared" si="12"/>
        <v>226229176.00999993</v>
      </c>
      <c r="I33" s="23">
        <f t="shared" si="12"/>
        <v>289971682.16000003</v>
      </c>
      <c r="J33" s="23">
        <f t="shared" ref="J33:N33" si="13">J18-J28</f>
        <v>414765894.60000002</v>
      </c>
      <c r="K33" s="23">
        <f t="shared" si="13"/>
        <v>292065305.30000001</v>
      </c>
      <c r="L33" s="23">
        <f t="shared" si="13"/>
        <v>288027124.43999994</v>
      </c>
      <c r="M33" s="23">
        <f t="shared" si="13"/>
        <v>290675358.60000008</v>
      </c>
      <c r="N33" s="23">
        <f t="shared" si="13"/>
        <v>3400831152.7200003</v>
      </c>
      <c r="O33" s="23">
        <f>O18-O28</f>
        <v>4168088.8100000005</v>
      </c>
    </row>
    <row r="34" spans="1:15" ht="11.25" customHeight="1" x14ac:dyDescent="0.2">
      <c r="A34" s="7"/>
      <c r="B34" s="48"/>
      <c r="C34" s="48"/>
      <c r="D34" s="48"/>
      <c r="E34" s="48"/>
      <c r="F34" s="48"/>
      <c r="G34" s="48"/>
      <c r="H34" s="48"/>
      <c r="I34" s="48"/>
      <c r="J34" s="5"/>
      <c r="K34" s="5"/>
      <c r="L34" s="5"/>
      <c r="M34" s="5"/>
      <c r="N34" s="5"/>
      <c r="O34" s="12"/>
    </row>
    <row r="35" spans="1:15" ht="11.25" customHeight="1" x14ac:dyDescent="0.2">
      <c r="A35" s="62" t="s">
        <v>18</v>
      </c>
      <c r="B35" s="63"/>
      <c r="C35" s="63"/>
      <c r="D35" s="63"/>
      <c r="E35" s="63"/>
      <c r="F35" s="62" t="s">
        <v>1</v>
      </c>
      <c r="G35" s="63"/>
      <c r="H35" s="63"/>
      <c r="I35" s="63"/>
      <c r="J35" s="63"/>
      <c r="K35" s="63"/>
      <c r="L35" s="63"/>
      <c r="M35" s="62" t="s">
        <v>34</v>
      </c>
      <c r="N35" s="63"/>
      <c r="O35" s="64"/>
    </row>
    <row r="36" spans="1:15" ht="11.25" customHeight="1" x14ac:dyDescent="0.2">
      <c r="A36" s="7" t="s">
        <v>9</v>
      </c>
      <c r="B36" s="10"/>
      <c r="C36" s="10"/>
      <c r="D36" s="10"/>
      <c r="E36" s="10"/>
      <c r="F36" s="11"/>
      <c r="G36" s="10"/>
      <c r="H36" s="22"/>
      <c r="I36" s="22"/>
      <c r="J36" s="22"/>
      <c r="K36" s="22"/>
      <c r="L36" s="47">
        <v>765111520000</v>
      </c>
      <c r="M36" s="49"/>
      <c r="N36" s="50"/>
      <c r="O36" s="51"/>
    </row>
    <row r="37" spans="1:15" ht="12.75" x14ac:dyDescent="0.2">
      <c r="A37" s="39" t="s">
        <v>36</v>
      </c>
      <c r="B37" s="24"/>
      <c r="C37" s="24"/>
      <c r="D37" s="24"/>
      <c r="E37" s="24"/>
      <c r="F37" s="25"/>
      <c r="G37" s="24"/>
      <c r="H37" s="6"/>
      <c r="I37" s="6"/>
      <c r="J37" s="6"/>
      <c r="K37" s="6"/>
      <c r="L37" s="40">
        <f>N33+O33</f>
        <v>3404999241.5300002</v>
      </c>
      <c r="M37" s="71">
        <f>L37/L36</f>
        <v>4.4503306413815336E-3</v>
      </c>
      <c r="N37" s="72"/>
      <c r="O37" s="73"/>
    </row>
    <row r="38" spans="1:15" ht="11.25" customHeight="1" x14ac:dyDescent="0.2">
      <c r="A38" s="52" t="s">
        <v>38</v>
      </c>
      <c r="B38" s="53"/>
      <c r="C38" s="53"/>
      <c r="D38" s="53"/>
      <c r="E38" s="54"/>
      <c r="F38" s="7"/>
      <c r="G38" s="5"/>
      <c r="H38" s="5"/>
      <c r="I38" s="5"/>
      <c r="J38" s="5"/>
      <c r="K38" s="5"/>
      <c r="L38" s="46">
        <f>M38*L36</f>
        <v>6579959072</v>
      </c>
      <c r="M38" s="65">
        <v>8.6E-3</v>
      </c>
      <c r="N38" s="66"/>
      <c r="O38" s="67"/>
    </row>
    <row r="39" spans="1:15" ht="11.25" customHeight="1" x14ac:dyDescent="0.2">
      <c r="A39" s="7" t="s">
        <v>39</v>
      </c>
      <c r="B39" s="5"/>
      <c r="C39" s="5"/>
      <c r="D39" s="5"/>
      <c r="E39" s="5"/>
      <c r="F39" s="7"/>
      <c r="G39" s="5"/>
      <c r="H39" s="5"/>
      <c r="I39" s="5"/>
      <c r="J39" s="5"/>
      <c r="K39" s="5"/>
      <c r="L39" s="46">
        <f>M39*L36</f>
        <v>6250961118.4000006</v>
      </c>
      <c r="M39" s="68">
        <f>M38*0.95</f>
        <v>8.1700000000000002E-3</v>
      </c>
      <c r="N39" s="69"/>
      <c r="O39" s="70"/>
    </row>
    <row r="40" spans="1:15" ht="11.25" customHeight="1" x14ac:dyDescent="0.2">
      <c r="A40" s="7" t="s">
        <v>40</v>
      </c>
      <c r="B40" s="5"/>
      <c r="C40" s="5"/>
      <c r="D40" s="5"/>
      <c r="E40" s="5"/>
      <c r="F40" s="7"/>
      <c r="G40" s="5"/>
      <c r="H40" s="5"/>
      <c r="I40" s="5"/>
      <c r="J40" s="5"/>
      <c r="K40" s="5"/>
      <c r="L40" s="46">
        <f>M40*L36</f>
        <v>5921963164.8000002</v>
      </c>
      <c r="M40" s="68">
        <f>M38*0.9</f>
        <v>7.7400000000000004E-3</v>
      </c>
      <c r="N40" s="69"/>
      <c r="O40" s="70"/>
    </row>
    <row r="41" spans="1:15" ht="11.25" customHeight="1" x14ac:dyDescent="0.2">
      <c r="A41" s="8" t="s">
        <v>62</v>
      </c>
      <c r="B41" s="8"/>
      <c r="C41" s="8"/>
      <c r="D41" s="8"/>
      <c r="E41" s="8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22.5" customHeight="1" x14ac:dyDescent="0.2">
      <c r="A42" s="55" t="s">
        <v>25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</row>
    <row r="43" spans="1:15" ht="11.25" customHeight="1" x14ac:dyDescent="0.2">
      <c r="A43" s="55" t="s">
        <v>63</v>
      </c>
      <c r="B43" s="55"/>
      <c r="C43" s="55"/>
      <c r="D43" s="55"/>
      <c r="E43" s="55"/>
      <c r="F43" s="55"/>
      <c r="G43" s="55"/>
      <c r="H43" s="4"/>
      <c r="I43" s="4"/>
      <c r="J43" s="4"/>
      <c r="K43" s="4"/>
      <c r="L43" s="4"/>
      <c r="M43" s="4"/>
      <c r="N43" s="4"/>
      <c r="O43" s="4"/>
    </row>
    <row r="44" spans="1:15" ht="11.25" customHeight="1" x14ac:dyDescent="0.2">
      <c r="A44" s="55" t="s">
        <v>64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</row>
    <row r="48" spans="1:15" s="43" customFormat="1" ht="11.25" customHeight="1" x14ac:dyDescent="0.2">
      <c r="A48" s="42" t="s">
        <v>53</v>
      </c>
    </row>
    <row r="49" spans="1:1" s="43" customFormat="1" ht="11.25" customHeight="1" x14ac:dyDescent="0.2">
      <c r="A49" s="42" t="s">
        <v>54</v>
      </c>
    </row>
    <row r="50" spans="1:1" s="43" customFormat="1" ht="11.25" customHeight="1" x14ac:dyDescent="0.2">
      <c r="A50" s="44"/>
    </row>
    <row r="51" spans="1:1" s="43" customFormat="1" ht="11.25" customHeight="1" x14ac:dyDescent="0.2">
      <c r="A51" s="44"/>
    </row>
    <row r="52" spans="1:1" s="43" customFormat="1" ht="11.25" customHeight="1" x14ac:dyDescent="0.2">
      <c r="A52" s="44"/>
    </row>
    <row r="53" spans="1:1" s="43" customFormat="1" ht="11.25" customHeight="1" x14ac:dyDescent="0.2">
      <c r="A53" s="44"/>
    </row>
    <row r="54" spans="1:1" s="43" customFormat="1" ht="11.25" customHeight="1" x14ac:dyDescent="0.2">
      <c r="A54" s="44" t="s">
        <v>55</v>
      </c>
    </row>
    <row r="55" spans="1:1" s="43" customFormat="1" ht="11.25" customHeight="1" x14ac:dyDescent="0.2">
      <c r="A55" s="45" t="s">
        <v>56</v>
      </c>
    </row>
  </sheetData>
  <mergeCells count="33">
    <mergeCell ref="A44:L44"/>
    <mergeCell ref="A8:O8"/>
    <mergeCell ref="A3:O3"/>
    <mergeCell ref="A4:O4"/>
    <mergeCell ref="A5:O5"/>
    <mergeCell ref="A6:O6"/>
    <mergeCell ref="A7:O7"/>
    <mergeCell ref="B11:O11"/>
    <mergeCell ref="B12:O12"/>
    <mergeCell ref="B13:N13"/>
    <mergeCell ref="F14:F17"/>
    <mergeCell ref="G14:G17"/>
    <mergeCell ref="H14:H17"/>
    <mergeCell ref="B14:B17"/>
    <mergeCell ref="C14:C17"/>
    <mergeCell ref="D14:D17"/>
    <mergeCell ref="E14:E17"/>
    <mergeCell ref="M36:O36"/>
    <mergeCell ref="A38:E38"/>
    <mergeCell ref="A42:O42"/>
    <mergeCell ref="A43:G43"/>
    <mergeCell ref="I14:I17"/>
    <mergeCell ref="J14:J17"/>
    <mergeCell ref="K14:K17"/>
    <mergeCell ref="L14:L17"/>
    <mergeCell ref="M14:M17"/>
    <mergeCell ref="A35:E35"/>
    <mergeCell ref="F35:L35"/>
    <mergeCell ref="M35:O35"/>
    <mergeCell ref="M38:O38"/>
    <mergeCell ref="M39:O39"/>
    <mergeCell ref="M40:O40"/>
    <mergeCell ref="M37:O37"/>
  </mergeCells>
  <pageMargins left="0.51181102362204722" right="0.51181102362204722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Luiz Henrique de Paiva Marques</cp:lastModifiedBy>
  <cp:lastPrinted>2020-05-25T13:16:23Z</cp:lastPrinted>
  <dcterms:created xsi:type="dcterms:W3CDTF">2001-09-06T15:18:59Z</dcterms:created>
  <dcterms:modified xsi:type="dcterms:W3CDTF">2020-09-22T20:15:23Z</dcterms:modified>
</cp:coreProperties>
</file>