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18\SECONTA\RGF\2º Quadrimestre 2018\"/>
    </mc:Choice>
  </mc:AlternateContent>
  <bookViews>
    <workbookView xWindow="0" yWindow="0" windowWidth="24000" windowHeight="9735" tabRatio="427"/>
  </bookViews>
  <sheets>
    <sheet name="Anexo 1 Pessoal União" sheetId="62" r:id="rId1"/>
  </sheets>
  <definedNames>
    <definedName name="Ações">#REF!</definedName>
    <definedName name="_xlnm.Print_Area" localSheetId="0">'Anexo 1 Pessoal União'!$A$1:$O$56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33" i="62" l="1"/>
  <c r="K33" i="62"/>
  <c r="J33" i="62"/>
  <c r="O27" i="62" l="1"/>
  <c r="L28" i="62" l="1"/>
  <c r="K28" i="62"/>
  <c r="J28" i="62"/>
  <c r="L23" i="62"/>
  <c r="K23" i="62"/>
  <c r="J23" i="62"/>
  <c r="L19" i="62"/>
  <c r="K19" i="62"/>
  <c r="J19" i="62"/>
  <c r="I28" i="62"/>
  <c r="I23" i="62"/>
  <c r="I19" i="62"/>
  <c r="I18" i="62" s="1"/>
  <c r="I33" i="62" s="1"/>
  <c r="J18" i="62" l="1"/>
  <c r="K18" i="62"/>
  <c r="L18" i="62"/>
  <c r="B40" i="62" l="1"/>
  <c r="B38" i="62"/>
  <c r="M40" i="62"/>
  <c r="M39" i="62"/>
  <c r="B39" i="62" s="1"/>
  <c r="O28" i="62" l="1"/>
  <c r="N27" i="62"/>
  <c r="N26" i="62"/>
  <c r="O19" i="62" l="1"/>
  <c r="N32" i="62"/>
  <c r="N31" i="62"/>
  <c r="N30" i="62"/>
  <c r="N29" i="62"/>
  <c r="N25" i="62"/>
  <c r="N24" i="62"/>
  <c r="N22" i="62"/>
  <c r="N21" i="62"/>
  <c r="N20" i="62"/>
  <c r="N19" i="62" l="1"/>
  <c r="O23" i="62" l="1"/>
  <c r="O18" i="62" s="1"/>
  <c r="O33" i="62" s="1"/>
  <c r="M23" i="62"/>
  <c r="H23" i="62"/>
  <c r="G23" i="62"/>
  <c r="F23" i="62"/>
  <c r="E23" i="62"/>
  <c r="D23" i="62"/>
  <c r="C23" i="62"/>
  <c r="B23" i="62"/>
  <c r="M19" i="62"/>
  <c r="H19" i="62"/>
  <c r="G19" i="62"/>
  <c r="F19" i="62"/>
  <c r="E19" i="62"/>
  <c r="D19" i="62"/>
  <c r="C19" i="62"/>
  <c r="B19" i="62"/>
  <c r="M18" i="62" l="1"/>
  <c r="N23" i="62"/>
  <c r="M28" i="62"/>
  <c r="H28" i="62"/>
  <c r="G28" i="62"/>
  <c r="F28" i="62"/>
  <c r="E28" i="62"/>
  <c r="D28" i="62"/>
  <c r="C28" i="62"/>
  <c r="B28" i="62"/>
  <c r="H18" i="62"/>
  <c r="G18" i="62"/>
  <c r="F18" i="62"/>
  <c r="E18" i="62"/>
  <c r="D18" i="62"/>
  <c r="C18" i="62"/>
  <c r="B18" i="62"/>
  <c r="D33" i="62" l="1"/>
  <c r="H33" i="62"/>
  <c r="M33" i="62"/>
  <c r="E33" i="62"/>
  <c r="B33" i="62"/>
  <c r="F33" i="62"/>
  <c r="G33" i="62"/>
  <c r="C33" i="62"/>
  <c r="N28" i="62"/>
  <c r="N18" i="62"/>
  <c r="N33" i="62" l="1"/>
  <c r="B37" i="62" s="1"/>
  <c r="M37" i="62" s="1"/>
</calcChain>
</file>

<file path=xl/sharedStrings.xml><?xml version="1.0" encoding="utf-8"?>
<sst xmlns="http://schemas.openxmlformats.org/spreadsheetml/2006/main" count="65" uniqueCount="65">
  <si>
    <t>RELATÓRIO DE GESTÃO FISCAL</t>
  </si>
  <si>
    <t>VALOR</t>
  </si>
  <si>
    <t>ORÇAMENTOS FISCAL E DA SEGURIDADE SOCIAL</t>
  </si>
  <si>
    <t xml:space="preserve">DEMONSTRATIVO DA DESPESA COM PESSOAL </t>
  </si>
  <si>
    <t>DESPESA COM PESSOAL</t>
  </si>
  <si>
    <t>(Últimos 12 Meses)</t>
  </si>
  <si>
    <t>DESPESA BRUTA COM PESSOAL (I)</t>
  </si>
  <si>
    <t>Indenizações por Demissão e Incentivos à Demissão Voluntária</t>
  </si>
  <si>
    <t>Inativos e Pensionistas com Recursos Vinculados</t>
  </si>
  <si>
    <t>RECEITA CORRENTE LÍQUIDA - RCL (IV)</t>
  </si>
  <si>
    <t>DESPESAS EXECUTADAS</t>
  </si>
  <si>
    <t>LIQUIDADAS</t>
  </si>
  <si>
    <t>INSCRITAS EM</t>
  </si>
  <si>
    <t xml:space="preserve"> RESTOS A PAGAR</t>
  </si>
  <si>
    <t xml:space="preserve">NÃO </t>
  </si>
  <si>
    <t>(a)</t>
  </si>
  <si>
    <t>(b)</t>
  </si>
  <si>
    <t>DESPESA LÍQUIDA COM PESSOAL (III) = (I - II)</t>
  </si>
  <si>
    <t>APURAÇÃO DO CUMPRIMENTO DO LIMITE LEGAL</t>
  </si>
  <si>
    <t>TOTAL</t>
  </si>
  <si>
    <t>Decorrentes de Decisão Judicial de período anterior ao da apuração</t>
  </si>
  <si>
    <t>Despesas de Exercícios Anteriores de período anterior ao da apuração</t>
  </si>
  <si>
    <t xml:space="preserve"> RGF - ANEXO 1 (LRF, art. 55, inciso I, alínea "a")</t>
  </si>
  <si>
    <t xml:space="preserve">    Pessoal Ativo</t>
  </si>
  <si>
    <t xml:space="preserve">    Pessoal Inativo e Pensionistas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</si>
  <si>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</si>
  <si>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(ÚLTIMOS</t>
  </si>
  <si>
    <t>12 MESES)</t>
  </si>
  <si>
    <t xml:space="preserve"> PROCESSADOS</t>
  </si>
  <si>
    <t xml:space="preserve">DESPESAS NÃO COMPUTADAS (II) (§ 1º do art. 19 da LRF) </t>
  </si>
  <si>
    <t>-</t>
  </si>
  <si>
    <t xml:space="preserve">      Obrigações Patronais</t>
  </si>
  <si>
    <t xml:space="preserve">      Vencimentos, Vantagens e Outras Despesas Variáveis</t>
  </si>
  <si>
    <t xml:space="preserve">      Pensões</t>
  </si>
  <si>
    <t xml:space="preserve">      Outros Benefícios Previdenciários</t>
  </si>
  <si>
    <t xml:space="preserve">      Aposentadorias, Reserva e Reformas</t>
  </si>
  <si>
    <t xml:space="preserve">% SOBRE A RCL </t>
  </si>
  <si>
    <t>Tabela 1.2 - Demonstrativo da Despesa com Pessoal - União</t>
  </si>
  <si>
    <t>DESPESA TOTAL COM PESSOAL - DTP (V) = (III a + III b)</t>
  </si>
  <si>
    <t xml:space="preserve">      Benefícios Previdenciários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</si>
  <si>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</si>
  <si>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</si>
  <si>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</si>
  <si>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</si>
  <si>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</si>
  <si>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Set/17</t>
  </si>
  <si>
    <t>Out/17</t>
  </si>
  <si>
    <t>Nov/17</t>
  </si>
  <si>
    <t>Dez/17</t>
  </si>
  <si>
    <t>Jan/18</t>
  </si>
  <si>
    <t>Fev/18</t>
  </si>
  <si>
    <t>Mar/18</t>
  </si>
  <si>
    <t>Abr/18</t>
  </si>
  <si>
    <t xml:space="preserve">                      FERNANDO ÁLVARO LEÃO RINCON                                               EDUARDO PEREIRA DA SILVA</t>
  </si>
  <si>
    <t>ILANA TROMBKA</t>
  </si>
  <si>
    <t>Diretora-Geral</t>
  </si>
  <si>
    <t xml:space="preserve">     Diretor da Secretaria de Finanças, Orçamento e Contabilidade                                       Auditor-Geral</t>
  </si>
  <si>
    <t>Mai/18</t>
  </si>
  <si>
    <t>Jun/18</t>
  </si>
  <si>
    <t>Jul/18</t>
  </si>
  <si>
    <t>Ago/18</t>
  </si>
  <si>
    <t>SETMBRO DE 2017 A AGOSTO DE 2018</t>
  </si>
  <si>
    <t>FONTE: Sistema SIAFI, Unidade Responsável: CONTAB, Data da emissão 11/set/2018 e hora de emissão 08h30min</t>
  </si>
  <si>
    <t>NOTA: Em Outras Despesas de Pessoal Decorrentes de Contratos de Terceirização foram cancelados R$ 496.645,30 de restos a pagar, restando R$ 6.701.563,25 de saldo de Restos a Pagar não processados.</t>
  </si>
  <si>
    <t xml:space="preserve">    Outras Despesas de Pessoal Decorrentes de Contratos de Terceirização (§ 1º do art. 18 da LRF)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</si>
</sst>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%"/>
    <numFmt numFmtId="166" formatCode="0.0000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/>
    <xf numFmtId="0" fontId="1" fillId="0" borderId="0" xfId="1" applyNumberFormat="1" applyFont="1" applyFill="1" applyAlignment="1"/>
    <xf numFmtId="0" fontId="2" fillId="0" borderId="0" xfId="1" applyNumberFormat="1" applyFont="1" applyFill="1" applyAlignment="1"/>
    <xf numFmtId="0" fontId="2" fillId="0" borderId="0" xfId="1" applyNumberFormat="1" applyFont="1" applyFill="1" applyBorder="1" applyAlignment="1"/>
    <xf numFmtId="0" fontId="2" fillId="0" borderId="5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3" xfId="1" applyNumberFormat="1" applyFont="1" applyFill="1" applyBorder="1" applyAlignment="1"/>
    <xf numFmtId="0" fontId="3" fillId="0" borderId="0" xfId="1" applyFill="1"/>
    <xf numFmtId="0" fontId="2" fillId="0" borderId="6" xfId="1" applyNumberFormat="1" applyFont="1" applyFill="1" applyBorder="1" applyAlignment="1"/>
    <xf numFmtId="49" fontId="5" fillId="2" borderId="9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center" vertical="top" wrapText="1"/>
    </xf>
    <xf numFmtId="4" fontId="2" fillId="0" borderId="9" xfId="1" applyNumberFormat="1" applyFont="1" applyFill="1" applyBorder="1" applyAlignment="1"/>
    <xf numFmtId="4" fontId="2" fillId="0" borderId="12" xfId="1" applyNumberFormat="1" applyFont="1" applyFill="1" applyBorder="1" applyAlignment="1"/>
    <xf numFmtId="4" fontId="2" fillId="0" borderId="10" xfId="1" applyNumberFormat="1" applyFont="1" applyFill="1" applyBorder="1" applyAlignment="1"/>
    <xf numFmtId="4" fontId="2" fillId="0" borderId="1" xfId="1" applyNumberFormat="1" applyFont="1" applyFill="1" applyBorder="1" applyAlignment="1"/>
    <xf numFmtId="4" fontId="2" fillId="0" borderId="11" xfId="1" applyNumberFormat="1" applyFont="1" applyFill="1" applyBorder="1" applyAlignment="1"/>
    <xf numFmtId="4" fontId="2" fillId="0" borderId="7" xfId="1" applyNumberFormat="1" applyFont="1" applyFill="1" applyBorder="1" applyAlignment="1"/>
    <xf numFmtId="0" fontId="3" fillId="0" borderId="0" xfId="1" applyFill="1" applyBorder="1"/>
    <xf numFmtId="4" fontId="2" fillId="2" borderId="11" xfId="1" applyNumberFormat="1" applyFont="1" applyFill="1" applyBorder="1" applyAlignment="1"/>
    <xf numFmtId="0" fontId="1" fillId="2" borderId="1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7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Border="1" applyAlignment="1">
      <alignment horizontal="left"/>
    </xf>
    <xf numFmtId="0" fontId="2" fillId="0" borderId="1" xfId="1" applyNumberFormat="1" applyFont="1" applyFill="1" applyBorder="1" applyAlignment="1">
      <alignment horizontal="left" indent="1"/>
    </xf>
    <xf numFmtId="0" fontId="2" fillId="0" borderId="7" xfId="1" applyNumberFormat="1" applyFont="1" applyFill="1" applyBorder="1" applyAlignment="1">
      <alignment horizontal="left" indent="1"/>
    </xf>
    <xf numFmtId="0" fontId="2" fillId="2" borderId="1" xfId="1" applyNumberFormat="1" applyFont="1" applyFill="1" applyBorder="1" applyAlignment="1"/>
    <xf numFmtId="0" fontId="2" fillId="2" borderId="4" xfId="1" applyNumberFormat="1" applyFont="1" applyFill="1" applyBorder="1" applyAlignment="1"/>
    <xf numFmtId="0" fontId="2" fillId="0" borderId="4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 wrapText="1"/>
    </xf>
    <xf numFmtId="0" fontId="2" fillId="0" borderId="1" xfId="1" applyNumberFormat="1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4" fontId="2" fillId="0" borderId="5" xfId="1" applyNumberFormat="1" applyFont="1" applyFill="1" applyBorder="1" applyAlignment="1">
      <alignment horizontal="center"/>
    </xf>
    <xf numFmtId="4" fontId="2" fillId="2" borderId="5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/>
    <xf numFmtId="0" fontId="2" fillId="0" borderId="5" xfId="1" applyNumberFormat="1" applyFont="1" applyFill="1" applyBorder="1" applyAlignment="1"/>
    <xf numFmtId="0" fontId="7" fillId="0" borderId="0" xfId="0" applyFont="1" applyFill="1" applyAlignment="1"/>
    <xf numFmtId="0" fontId="2" fillId="0" borderId="0" xfId="1" applyNumberFormat="1" applyFont="1" applyFill="1" applyBorder="1" applyAlignment="1">
      <alignment horizontal="left" wrapText="1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4" fontId="2" fillId="0" borderId="4" xfId="1" applyNumberFormat="1" applyFont="1" applyFill="1" applyBorder="1" applyAlignment="1">
      <alignment horizontal="center"/>
    </xf>
    <xf numFmtId="4" fontId="2" fillId="0" borderId="5" xfId="1" applyNumberFormat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4" fontId="2" fillId="2" borderId="5" xfId="1" applyNumberFormat="1" applyFont="1" applyFill="1" applyBorder="1" applyAlignment="1">
      <alignment horizontal="center"/>
    </xf>
    <xf numFmtId="4" fontId="2" fillId="2" borderId="6" xfId="1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left"/>
    </xf>
    <xf numFmtId="0" fontId="1" fillId="2" borderId="4" xfId="1" applyNumberFormat="1" applyFont="1" applyFill="1" applyBorder="1" applyAlignment="1">
      <alignment horizontal="center"/>
    </xf>
    <xf numFmtId="0" fontId="1" fillId="2" borderId="5" xfId="1" applyNumberFormat="1" applyFont="1" applyFill="1" applyBorder="1" applyAlignment="1">
      <alignment horizontal="center"/>
    </xf>
    <xf numFmtId="0" fontId="1" fillId="2" borderId="6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13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4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49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left"/>
    </xf>
    <xf numFmtId="0" fontId="1" fillId="0" borderId="4" xfId="1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 wrapText="1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/>
    </xf>
    <xf numFmtId="165" fontId="2" fillId="0" borderId="6" xfId="2" applyNumberFormat="1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center"/>
    </xf>
    <xf numFmtId="166" fontId="1" fillId="2" borderId="5" xfId="1" applyNumberFormat="1" applyFont="1" applyFill="1" applyBorder="1" applyAlignment="1">
      <alignment horizontal="center"/>
    </xf>
    <xf numFmtId="166" fontId="1" fillId="2" borderId="6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1:P55"/>
  <sheetViews>
    <sheetView showGridLines="0" tabSelected="1" topLeftCell="A19" zoomScaleNormal="100" workbookViewId="0">
      <selection activeCell="G48" sqref="G48"/>
    </sheetView>
  </sheetViews>
  <sheetFormatPr defaultRowHeight="11.25" customHeight="1" x14ac:dyDescent="0.2"/>
  <cols>
    <col min="1" max="1" width="48.5703125" style="9" customWidth="1"/>
    <col min="2" max="7" width="11.85546875" style="9" customWidth="1"/>
    <col min="8" max="12" width="13.140625" style="9" customWidth="1"/>
    <col min="13" max="13" width="11.85546875" style="9" customWidth="1"/>
    <col min="14" max="14" width="13.140625" style="9" bestFit="1" customWidth="1"/>
    <col min="15" max="15" width="15.85546875" style="9" bestFit="1" customWidth="1"/>
    <col min="16" max="16384" width="9.140625" style="9"/>
  </cols>
  <sheetData>
    <row r="1" spans="1:15" ht="15.75" x14ac:dyDescent="0.25">
      <c r="A1" s="2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1.25" customHeight="1" x14ac:dyDescent="0.2">
      <c r="A4" s="56" t="s">
        <v>44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1.25" customHeight="1" x14ac:dyDescent="0.2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11.25" customHeight="1" x14ac:dyDescent="0.2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1.25" customHeight="1" x14ac:dyDescent="0.2">
      <c r="A7" s="56" t="s">
        <v>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1.25" customHeight="1" x14ac:dyDescent="0.2">
      <c r="A8" s="56" t="s">
        <v>61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22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22"/>
      <c r="B11" s="60" t="s">
        <v>10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11.25" customHeight="1" x14ac:dyDescent="0.2">
      <c r="A12" s="23"/>
      <c r="B12" s="63" t="s">
        <v>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</row>
    <row r="13" spans="1:15" ht="11.25" customHeight="1" x14ac:dyDescent="0.2">
      <c r="A13" s="23" t="s">
        <v>4</v>
      </c>
      <c r="B13" s="66" t="s">
        <v>11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O13" s="24" t="s">
        <v>12</v>
      </c>
    </row>
    <row r="14" spans="1:15" ht="11.25" customHeight="1" x14ac:dyDescent="0.2">
      <c r="A14" s="23"/>
      <c r="B14" s="69" t="s">
        <v>45</v>
      </c>
      <c r="C14" s="69" t="s">
        <v>46</v>
      </c>
      <c r="D14" s="69" t="s">
        <v>47</v>
      </c>
      <c r="E14" s="69" t="s">
        <v>48</v>
      </c>
      <c r="F14" s="69" t="s">
        <v>49</v>
      </c>
      <c r="G14" s="69" t="s">
        <v>50</v>
      </c>
      <c r="H14" s="69" t="s">
        <v>51</v>
      </c>
      <c r="I14" s="47" t="s">
        <v>52</v>
      </c>
      <c r="J14" s="47" t="s">
        <v>57</v>
      </c>
      <c r="K14" s="47" t="s">
        <v>58</v>
      </c>
      <c r="L14" s="47" t="s">
        <v>59</v>
      </c>
      <c r="M14" s="47" t="s">
        <v>60</v>
      </c>
      <c r="N14" s="11" t="s">
        <v>19</v>
      </c>
      <c r="O14" s="25" t="s">
        <v>13</v>
      </c>
    </row>
    <row r="15" spans="1:15" ht="11.25" customHeight="1" x14ac:dyDescent="0.2">
      <c r="A15" s="23"/>
      <c r="B15" s="70"/>
      <c r="C15" s="70"/>
      <c r="D15" s="70"/>
      <c r="E15" s="70"/>
      <c r="F15" s="70"/>
      <c r="G15" s="70"/>
      <c r="H15" s="70"/>
      <c r="I15" s="48"/>
      <c r="J15" s="48"/>
      <c r="K15" s="48"/>
      <c r="L15" s="48"/>
      <c r="M15" s="48"/>
      <c r="N15" s="12" t="s">
        <v>26</v>
      </c>
      <c r="O15" s="25" t="s">
        <v>14</v>
      </c>
    </row>
    <row r="16" spans="1:15" ht="11.25" customHeight="1" x14ac:dyDescent="0.2">
      <c r="A16" s="23"/>
      <c r="B16" s="70"/>
      <c r="C16" s="70"/>
      <c r="D16" s="70"/>
      <c r="E16" s="70"/>
      <c r="F16" s="70"/>
      <c r="G16" s="70"/>
      <c r="H16" s="70"/>
      <c r="I16" s="48"/>
      <c r="J16" s="48"/>
      <c r="K16" s="48"/>
      <c r="L16" s="48"/>
      <c r="M16" s="48"/>
      <c r="N16" s="12" t="s">
        <v>27</v>
      </c>
      <c r="O16" s="26" t="s">
        <v>28</v>
      </c>
    </row>
    <row r="17" spans="1:15" ht="11.25" customHeight="1" x14ac:dyDescent="0.2">
      <c r="A17" s="27"/>
      <c r="B17" s="71"/>
      <c r="C17" s="71"/>
      <c r="D17" s="71"/>
      <c r="E17" s="71"/>
      <c r="F17" s="71"/>
      <c r="G17" s="71"/>
      <c r="H17" s="71"/>
      <c r="I17" s="49"/>
      <c r="J17" s="49"/>
      <c r="K17" s="49"/>
      <c r="L17" s="49"/>
      <c r="M17" s="49"/>
      <c r="N17" s="13" t="s">
        <v>15</v>
      </c>
      <c r="O17" s="28" t="s">
        <v>16</v>
      </c>
    </row>
    <row r="18" spans="1:15" ht="11.25" customHeight="1" x14ac:dyDescent="0.2">
      <c r="A18" s="29" t="s">
        <v>6</v>
      </c>
      <c r="B18" s="14">
        <f t="shared" ref="B18:H18" si="0">B19+B23+B27</f>
        <v>273720028.56</v>
      </c>
      <c r="C18" s="14">
        <f t="shared" si="0"/>
        <v>281420585.11000001</v>
      </c>
      <c r="D18" s="14">
        <f t="shared" si="0"/>
        <v>267611345.75</v>
      </c>
      <c r="E18" s="14">
        <f t="shared" si="0"/>
        <v>411797479.67000002</v>
      </c>
      <c r="F18" s="14">
        <f t="shared" si="0"/>
        <v>300857190.86000001</v>
      </c>
      <c r="G18" s="14">
        <f t="shared" si="0"/>
        <v>267676054.09000003</v>
      </c>
      <c r="H18" s="14">
        <f t="shared" si="0"/>
        <v>275536065.66999996</v>
      </c>
      <c r="I18" s="14">
        <f>I19+I23+I27</f>
        <v>269932078.92000002</v>
      </c>
      <c r="J18" s="14">
        <f t="shared" ref="J18:L18" si="1">J19+J23+J27</f>
        <v>278609852.00000006</v>
      </c>
      <c r="K18" s="14">
        <f t="shared" si="1"/>
        <v>394851837.31999993</v>
      </c>
      <c r="L18" s="14">
        <f t="shared" si="1"/>
        <v>269914256.13999999</v>
      </c>
      <c r="M18" s="14">
        <f>M19+M23+M27</f>
        <v>274635182.83000004</v>
      </c>
      <c r="N18" s="15">
        <f>SUM(B18:M18)</f>
        <v>3566561956.9200006</v>
      </c>
      <c r="O18" s="14">
        <f>O19+O23+O27</f>
        <v>9810630.0300000012</v>
      </c>
    </row>
    <row r="19" spans="1:15" ht="11.25" customHeight="1" x14ac:dyDescent="0.2">
      <c r="A19" s="30" t="s">
        <v>23</v>
      </c>
      <c r="B19" s="16">
        <f t="shared" ref="B19:M19" si="2">SUM(B20:B22)</f>
        <v>122825180.12</v>
      </c>
      <c r="C19" s="16">
        <f t="shared" si="2"/>
        <v>125302473.21000001</v>
      </c>
      <c r="D19" s="16">
        <f t="shared" si="2"/>
        <v>121372230.82000001</v>
      </c>
      <c r="E19" s="16">
        <f t="shared" si="2"/>
        <v>186915463.97000003</v>
      </c>
      <c r="F19" s="16">
        <f t="shared" si="2"/>
        <v>153892848.96000004</v>
      </c>
      <c r="G19" s="16">
        <f t="shared" si="2"/>
        <v>120305325.20000003</v>
      </c>
      <c r="H19" s="16">
        <f t="shared" si="2"/>
        <v>121046046.68999997</v>
      </c>
      <c r="I19" s="16">
        <f t="shared" ref="I19:L19" si="3">SUM(I20:I22)</f>
        <v>121188877.75000004</v>
      </c>
      <c r="J19" s="16">
        <f t="shared" si="3"/>
        <v>121672997.98000002</v>
      </c>
      <c r="K19" s="16">
        <f t="shared" si="3"/>
        <v>169620608.64999998</v>
      </c>
      <c r="L19" s="16">
        <f t="shared" si="3"/>
        <v>119917296.24000002</v>
      </c>
      <c r="M19" s="16">
        <f t="shared" si="2"/>
        <v>118991616.93000004</v>
      </c>
      <c r="N19" s="16">
        <f>SUM(N20:N22)</f>
        <v>1603050966.5200005</v>
      </c>
      <c r="O19" s="16">
        <f>SUM(O20:O22)</f>
        <v>1512586.5</v>
      </c>
    </row>
    <row r="20" spans="1:15" ht="11.25" customHeight="1" x14ac:dyDescent="0.2">
      <c r="A20" s="30" t="s">
        <v>32</v>
      </c>
      <c r="B20" s="16">
        <v>102360100.29000001</v>
      </c>
      <c r="C20" s="16">
        <v>104951199.56000002</v>
      </c>
      <c r="D20" s="16">
        <v>101391390.60000001</v>
      </c>
      <c r="E20" s="16">
        <v>148581118.12000003</v>
      </c>
      <c r="F20" s="16">
        <v>132223922.21000002</v>
      </c>
      <c r="G20" s="16">
        <v>100442466.17000003</v>
      </c>
      <c r="H20" s="16">
        <v>101171490.50999998</v>
      </c>
      <c r="I20" s="16">
        <v>101219093.85000004</v>
      </c>
      <c r="J20" s="16">
        <v>101117607.83000001</v>
      </c>
      <c r="K20" s="16">
        <v>149957600.32999998</v>
      </c>
      <c r="L20" s="16">
        <v>100554398.04000002</v>
      </c>
      <c r="M20" s="16">
        <v>100550586.60000004</v>
      </c>
      <c r="N20" s="16">
        <f t="shared" ref="N20:N32" si="4">SUM(B20:M20)</f>
        <v>1344520974.1100004</v>
      </c>
      <c r="O20" s="16">
        <v>1512586.5</v>
      </c>
    </row>
    <row r="21" spans="1:15" ht="11.25" customHeight="1" x14ac:dyDescent="0.2">
      <c r="A21" s="30" t="s">
        <v>31</v>
      </c>
      <c r="B21" s="16">
        <v>20465079.830000002</v>
      </c>
      <c r="C21" s="16">
        <v>20351273.649999999</v>
      </c>
      <c r="D21" s="16">
        <v>19980840.219999999</v>
      </c>
      <c r="E21" s="16">
        <v>38334345.849999994</v>
      </c>
      <c r="F21" s="16">
        <v>21668926.75</v>
      </c>
      <c r="G21" s="16">
        <v>19862859.029999997</v>
      </c>
      <c r="H21" s="16">
        <v>19874556.18</v>
      </c>
      <c r="I21" s="16">
        <v>19969783.900000002</v>
      </c>
      <c r="J21" s="16">
        <v>20555390.149999999</v>
      </c>
      <c r="K21" s="16">
        <v>19663008.32</v>
      </c>
      <c r="L21" s="16">
        <v>19362898.199999999</v>
      </c>
      <c r="M21" s="16">
        <v>18441030.329999998</v>
      </c>
      <c r="N21" s="16">
        <f t="shared" si="4"/>
        <v>258529992.40999997</v>
      </c>
      <c r="O21" s="16">
        <v>0</v>
      </c>
    </row>
    <row r="22" spans="1:15" ht="11.25" customHeight="1" x14ac:dyDescent="0.2">
      <c r="A22" s="30" t="s">
        <v>39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f t="shared" si="4"/>
        <v>0</v>
      </c>
      <c r="O22" s="16">
        <v>0</v>
      </c>
    </row>
    <row r="23" spans="1:15" ht="11.25" customHeight="1" x14ac:dyDescent="0.2">
      <c r="A23" s="30" t="s">
        <v>24</v>
      </c>
      <c r="B23" s="16">
        <f t="shared" ref="B23:M23" si="5">SUM(B24:B26)</f>
        <v>149031942.26000002</v>
      </c>
      <c r="C23" s="16">
        <f t="shared" si="5"/>
        <v>147979066.09999999</v>
      </c>
      <c r="D23" s="16">
        <f t="shared" si="5"/>
        <v>144328489.87</v>
      </c>
      <c r="E23" s="16">
        <f t="shared" si="5"/>
        <v>214832512.26000002</v>
      </c>
      <c r="F23" s="16">
        <f t="shared" si="5"/>
        <v>146964341.89999998</v>
      </c>
      <c r="G23" s="16">
        <f t="shared" si="5"/>
        <v>146366882.34</v>
      </c>
      <c r="H23" s="16">
        <f t="shared" si="5"/>
        <v>147257225.08000001</v>
      </c>
      <c r="I23" s="16">
        <f t="shared" ref="I23:L23" si="6">SUM(I24:I26)</f>
        <v>146691791.09</v>
      </c>
      <c r="J23" s="16">
        <f t="shared" si="6"/>
        <v>146665376.80000001</v>
      </c>
      <c r="K23" s="16">
        <f t="shared" si="6"/>
        <v>218455634.52999997</v>
      </c>
      <c r="L23" s="16">
        <f t="shared" si="6"/>
        <v>147900593.12</v>
      </c>
      <c r="M23" s="16">
        <f t="shared" si="5"/>
        <v>146779781.55000001</v>
      </c>
      <c r="N23" s="16">
        <f t="shared" si="4"/>
        <v>1903253636.8999999</v>
      </c>
      <c r="O23" s="16">
        <f>SUM(O24:O26)</f>
        <v>1596480.28</v>
      </c>
    </row>
    <row r="24" spans="1:15" ht="11.25" customHeight="1" x14ac:dyDescent="0.2">
      <c r="A24" s="30" t="s">
        <v>35</v>
      </c>
      <c r="B24" s="17">
        <v>119115020.44000001</v>
      </c>
      <c r="C24" s="17">
        <v>118979959</v>
      </c>
      <c r="D24" s="17">
        <v>115276410.78</v>
      </c>
      <c r="E24" s="17">
        <v>171895849.95000002</v>
      </c>
      <c r="F24" s="17">
        <v>117059186.71999998</v>
      </c>
      <c r="G24" s="17">
        <v>116396296.38000001</v>
      </c>
      <c r="H24" s="17">
        <v>117250362.78</v>
      </c>
      <c r="I24" s="17">
        <v>116618923.48</v>
      </c>
      <c r="J24" s="17">
        <v>116197731.93000002</v>
      </c>
      <c r="K24" s="17">
        <v>173621134.31999996</v>
      </c>
      <c r="L24" s="17">
        <v>117769704.06</v>
      </c>
      <c r="M24" s="17">
        <v>116501732.60000001</v>
      </c>
      <c r="N24" s="17">
        <f t="shared" si="4"/>
        <v>1516682312.4399998</v>
      </c>
      <c r="O24" s="16">
        <v>1435032.25</v>
      </c>
    </row>
    <row r="25" spans="1:15" ht="11.25" customHeight="1" x14ac:dyDescent="0.2">
      <c r="A25" s="30" t="s">
        <v>33</v>
      </c>
      <c r="B25" s="17">
        <v>29916921.820000004</v>
      </c>
      <c r="C25" s="17">
        <v>28999107.099999998</v>
      </c>
      <c r="D25" s="17">
        <v>29052079.09</v>
      </c>
      <c r="E25" s="17">
        <v>42936662.309999995</v>
      </c>
      <c r="F25" s="17">
        <v>29905155.179999996</v>
      </c>
      <c r="G25" s="17">
        <v>29970585.960000001</v>
      </c>
      <c r="H25" s="17">
        <v>30006862.300000001</v>
      </c>
      <c r="I25" s="17">
        <v>30072867.609999996</v>
      </c>
      <c r="J25" s="17">
        <v>30467644.870000001</v>
      </c>
      <c r="K25" s="17">
        <v>44834500.210000008</v>
      </c>
      <c r="L25" s="17">
        <v>30130889.059999999</v>
      </c>
      <c r="M25" s="17">
        <v>30278048.949999999</v>
      </c>
      <c r="N25" s="17">
        <f t="shared" si="4"/>
        <v>386571324.46000004</v>
      </c>
      <c r="O25" s="16">
        <v>161448.03</v>
      </c>
    </row>
    <row r="26" spans="1:15" ht="11.25" customHeight="1" x14ac:dyDescent="0.2">
      <c r="A26" s="30" t="s">
        <v>34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4"/>
        <v>0</v>
      </c>
      <c r="O26" s="16">
        <v>0</v>
      </c>
    </row>
    <row r="27" spans="1:15" ht="12.75" customHeight="1" x14ac:dyDescent="0.2">
      <c r="A27" s="37" t="s">
        <v>64</v>
      </c>
      <c r="B27" s="16">
        <v>1862906.18</v>
      </c>
      <c r="C27" s="16">
        <v>8139045.7999999998</v>
      </c>
      <c r="D27" s="16">
        <v>1910625.0599999998</v>
      </c>
      <c r="E27" s="16">
        <v>10049503.439999999</v>
      </c>
      <c r="F27" s="16">
        <v>0</v>
      </c>
      <c r="G27" s="16">
        <v>1003846.5499999999</v>
      </c>
      <c r="H27" s="16">
        <v>7232793.9000000004</v>
      </c>
      <c r="I27" s="16">
        <v>2051410.08</v>
      </c>
      <c r="J27" s="16">
        <v>10271477.220000001</v>
      </c>
      <c r="K27" s="16">
        <v>6775594.1400000006</v>
      </c>
      <c r="L27" s="16">
        <v>2096366.78</v>
      </c>
      <c r="M27" s="16">
        <v>8863784.3499999996</v>
      </c>
      <c r="N27" s="16">
        <f t="shared" si="4"/>
        <v>60257353.5</v>
      </c>
      <c r="O27" s="16">
        <f>7198208.55-3921-492724.3</f>
        <v>6701563.25</v>
      </c>
    </row>
    <row r="28" spans="1:15" ht="11.25" customHeight="1" x14ac:dyDescent="0.2">
      <c r="A28" s="29" t="s">
        <v>29</v>
      </c>
      <c r="B28" s="16">
        <f t="shared" ref="B28:M28" si="7">SUM(B29:B32)</f>
        <v>34456146.870000005</v>
      </c>
      <c r="C28" s="16">
        <f t="shared" si="7"/>
        <v>35321118.629999995</v>
      </c>
      <c r="D28" s="16">
        <f t="shared" si="7"/>
        <v>31173310.5</v>
      </c>
      <c r="E28" s="16">
        <f t="shared" si="7"/>
        <v>6682718.3800000008</v>
      </c>
      <c r="F28" s="16">
        <f t="shared" si="7"/>
        <v>104721959.81999999</v>
      </c>
      <c r="G28" s="16">
        <f t="shared" si="7"/>
        <v>113019702.97000001</v>
      </c>
      <c r="H28" s="16">
        <f t="shared" si="7"/>
        <v>72228548.770000011</v>
      </c>
      <c r="I28" s="16">
        <f t="shared" ref="I28:L28" si="8">SUM(I29:I32)</f>
        <v>28803126.5</v>
      </c>
      <c r="J28" s="16">
        <f t="shared" si="8"/>
        <v>30449705.09</v>
      </c>
      <c r="K28" s="16">
        <f t="shared" si="8"/>
        <v>30099175.609999999</v>
      </c>
      <c r="L28" s="16">
        <f t="shared" si="8"/>
        <v>29571818.77</v>
      </c>
      <c r="M28" s="16">
        <f t="shared" si="7"/>
        <v>29211270.869999997</v>
      </c>
      <c r="N28" s="17">
        <f t="shared" si="4"/>
        <v>545738602.77999997</v>
      </c>
      <c r="O28" s="16">
        <f>SUM(O29:O32)</f>
        <v>2720427.3699999996</v>
      </c>
    </row>
    <row r="29" spans="1:15" ht="11.25" customHeight="1" x14ac:dyDescent="0.2">
      <c r="A29" s="31" t="s">
        <v>7</v>
      </c>
      <c r="B29" s="17">
        <v>345616.29</v>
      </c>
      <c r="C29" s="17">
        <v>573347.86</v>
      </c>
      <c r="D29" s="17">
        <v>224929.84</v>
      </c>
      <c r="E29" s="17">
        <v>295497.49</v>
      </c>
      <c r="F29" s="17">
        <v>114239.64</v>
      </c>
      <c r="G29" s="17">
        <v>92588.51</v>
      </c>
      <c r="H29" s="17">
        <v>526849.88</v>
      </c>
      <c r="I29" s="17">
        <v>550343.5</v>
      </c>
      <c r="J29" s="17">
        <v>318598.89</v>
      </c>
      <c r="K29" s="17">
        <v>607286.92000000004</v>
      </c>
      <c r="L29" s="17">
        <v>798658.51</v>
      </c>
      <c r="M29" s="17">
        <v>1084349.3400000001</v>
      </c>
      <c r="N29" s="17">
        <f t="shared" si="4"/>
        <v>5532306.6699999999</v>
      </c>
      <c r="O29" s="16">
        <v>0</v>
      </c>
    </row>
    <row r="30" spans="1:15" ht="11.25" customHeight="1" x14ac:dyDescent="0.2">
      <c r="A30" s="31" t="s">
        <v>20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7">
        <f t="shared" si="4"/>
        <v>0</v>
      </c>
      <c r="O30" s="16">
        <v>0</v>
      </c>
    </row>
    <row r="31" spans="1:15" ht="11.25" customHeight="1" x14ac:dyDescent="0.2">
      <c r="A31" s="31" t="s">
        <v>21</v>
      </c>
      <c r="B31" s="17">
        <v>7796768.6400000006</v>
      </c>
      <c r="C31" s="17">
        <v>8458524.8899999987</v>
      </c>
      <c r="D31" s="17">
        <v>4588098.3800000008</v>
      </c>
      <c r="E31" s="17">
        <v>2490911.71</v>
      </c>
      <c r="F31" s="17">
        <v>2397883.44</v>
      </c>
      <c r="G31" s="17">
        <v>472847.5</v>
      </c>
      <c r="H31" s="17">
        <v>297457.27</v>
      </c>
      <c r="I31" s="17">
        <v>1160978.0999999999</v>
      </c>
      <c r="J31" s="17">
        <v>2848229.87</v>
      </c>
      <c r="K31" s="17">
        <v>1968830.41</v>
      </c>
      <c r="L31" s="17">
        <v>1478591.7899999998</v>
      </c>
      <c r="M31" s="17">
        <v>728505.89999999991</v>
      </c>
      <c r="N31" s="17">
        <f t="shared" si="4"/>
        <v>34687627.900000006</v>
      </c>
      <c r="O31" s="16">
        <v>2720427.3699999996</v>
      </c>
    </row>
    <row r="32" spans="1:15" ht="11.25" customHeight="1" x14ac:dyDescent="0.2">
      <c r="A32" s="32" t="s">
        <v>8</v>
      </c>
      <c r="B32" s="19">
        <v>26313761.940000001</v>
      </c>
      <c r="C32" s="19">
        <v>26289245.879999999</v>
      </c>
      <c r="D32" s="19">
        <v>26360282.280000001</v>
      </c>
      <c r="E32" s="19">
        <v>3896309.18</v>
      </c>
      <c r="F32" s="19">
        <v>102209836.73999999</v>
      </c>
      <c r="G32" s="19">
        <v>112454266.96000001</v>
      </c>
      <c r="H32" s="19">
        <v>71404241.620000005</v>
      </c>
      <c r="I32" s="19">
        <v>27091804.899999999</v>
      </c>
      <c r="J32" s="19">
        <v>27282876.329999998</v>
      </c>
      <c r="K32" s="19">
        <v>27523058.280000001</v>
      </c>
      <c r="L32" s="19">
        <v>27294568.469999999</v>
      </c>
      <c r="M32" s="19">
        <v>27398415.629999999</v>
      </c>
      <c r="N32" s="19">
        <f t="shared" si="4"/>
        <v>505518668.21000004</v>
      </c>
      <c r="O32" s="18">
        <v>0</v>
      </c>
    </row>
    <row r="33" spans="1:16" ht="11.25" customHeight="1" x14ac:dyDescent="0.2">
      <c r="A33" s="33" t="s">
        <v>17</v>
      </c>
      <c r="B33" s="21">
        <f t="shared" ref="B33:M33" si="9">B18-B28</f>
        <v>239263881.69</v>
      </c>
      <c r="C33" s="21">
        <f t="shared" si="9"/>
        <v>246099466.48000002</v>
      </c>
      <c r="D33" s="21">
        <f t="shared" si="9"/>
        <v>236438035.25</v>
      </c>
      <c r="E33" s="21">
        <f t="shared" si="9"/>
        <v>405114761.29000002</v>
      </c>
      <c r="F33" s="21">
        <f t="shared" si="9"/>
        <v>196135231.04000002</v>
      </c>
      <c r="G33" s="21">
        <f t="shared" si="9"/>
        <v>154656351.12</v>
      </c>
      <c r="H33" s="21">
        <f t="shared" si="9"/>
        <v>203307516.89999995</v>
      </c>
      <c r="I33" s="21">
        <f t="shared" ref="I33:L33" si="10">I18-I28</f>
        <v>241128952.42000002</v>
      </c>
      <c r="J33" s="21">
        <f t="shared" si="10"/>
        <v>248160146.91000006</v>
      </c>
      <c r="K33" s="21">
        <f t="shared" si="10"/>
        <v>364752661.70999992</v>
      </c>
      <c r="L33" s="21">
        <f t="shared" si="10"/>
        <v>240342437.36999997</v>
      </c>
      <c r="M33" s="21">
        <f t="shared" si="9"/>
        <v>245423911.96000004</v>
      </c>
      <c r="N33" s="21">
        <f>N18-N28</f>
        <v>3020823354.1400003</v>
      </c>
      <c r="O33" s="21">
        <f>O18-O28</f>
        <v>7090202.660000002</v>
      </c>
      <c r="P33" s="20"/>
    </row>
    <row r="34" spans="1:16" ht="11.25" customHeight="1" x14ac:dyDescent="0.2">
      <c r="A34" s="7"/>
      <c r="B34" s="6"/>
      <c r="C34" s="6"/>
      <c r="D34" s="6"/>
      <c r="E34" s="6"/>
      <c r="F34" s="6"/>
      <c r="G34" s="6"/>
      <c r="H34" s="6"/>
      <c r="I34" s="44"/>
      <c r="J34" s="44"/>
      <c r="K34" s="44"/>
      <c r="L34" s="44"/>
      <c r="M34" s="6"/>
      <c r="N34" s="6"/>
      <c r="O34" s="10"/>
    </row>
    <row r="35" spans="1:16" ht="11.25" customHeight="1" x14ac:dyDescent="0.2">
      <c r="A35" s="39" t="s">
        <v>18</v>
      </c>
      <c r="B35" s="57" t="s">
        <v>1</v>
      </c>
      <c r="C35" s="58"/>
      <c r="D35" s="58"/>
      <c r="E35" s="58"/>
      <c r="F35" s="58"/>
      <c r="G35" s="58"/>
      <c r="H35" s="58"/>
      <c r="I35" s="40"/>
      <c r="J35" s="40"/>
      <c r="K35" s="40"/>
      <c r="L35" s="40"/>
      <c r="M35" s="57" t="s">
        <v>36</v>
      </c>
      <c r="N35" s="58"/>
      <c r="O35" s="59"/>
    </row>
    <row r="36" spans="1:16" ht="11.25" customHeight="1" x14ac:dyDescent="0.2">
      <c r="A36" s="7" t="s">
        <v>9</v>
      </c>
      <c r="B36" s="50">
        <v>770352095000</v>
      </c>
      <c r="C36" s="51"/>
      <c r="D36" s="51"/>
      <c r="E36" s="51"/>
      <c r="F36" s="51"/>
      <c r="G36" s="51"/>
      <c r="H36" s="52"/>
      <c r="I36" s="41"/>
      <c r="J36" s="41"/>
      <c r="K36" s="41"/>
      <c r="L36" s="41"/>
      <c r="M36" s="73" t="s">
        <v>30</v>
      </c>
      <c r="N36" s="74"/>
      <c r="O36" s="75"/>
    </row>
    <row r="37" spans="1:16" ht="12.75" x14ac:dyDescent="0.2">
      <c r="A37" s="34" t="s">
        <v>38</v>
      </c>
      <c r="B37" s="53">
        <f>N33+O33</f>
        <v>3027913556.8000002</v>
      </c>
      <c r="C37" s="54"/>
      <c r="D37" s="54"/>
      <c r="E37" s="54"/>
      <c r="F37" s="54"/>
      <c r="G37" s="54"/>
      <c r="H37" s="55"/>
      <c r="I37" s="42"/>
      <c r="J37" s="42"/>
      <c r="K37" s="42"/>
      <c r="L37" s="42"/>
      <c r="M37" s="83">
        <f>B37/B36*100</f>
        <v>0.39305579571377686</v>
      </c>
      <c r="N37" s="84"/>
      <c r="O37" s="85"/>
    </row>
    <row r="38" spans="1:16" ht="11.25" customHeight="1" x14ac:dyDescent="0.2">
      <c r="A38" s="43" t="s">
        <v>40</v>
      </c>
      <c r="B38" s="50">
        <f>M38*B36</f>
        <v>6625028017</v>
      </c>
      <c r="C38" s="51"/>
      <c r="D38" s="51"/>
      <c r="E38" s="51"/>
      <c r="F38" s="51"/>
      <c r="G38" s="51"/>
      <c r="H38" s="52"/>
      <c r="I38" s="41"/>
      <c r="J38" s="41"/>
      <c r="K38" s="41"/>
      <c r="L38" s="41"/>
      <c r="M38" s="77">
        <v>8.6E-3</v>
      </c>
      <c r="N38" s="78"/>
      <c r="O38" s="79"/>
    </row>
    <row r="39" spans="1:16" ht="11.25" customHeight="1" x14ac:dyDescent="0.2">
      <c r="A39" s="35" t="s">
        <v>41</v>
      </c>
      <c r="B39" s="50">
        <f>M39*B36</f>
        <v>6293776616.1500006</v>
      </c>
      <c r="C39" s="51"/>
      <c r="D39" s="51"/>
      <c r="E39" s="51"/>
      <c r="F39" s="51"/>
      <c r="G39" s="51"/>
      <c r="H39" s="52"/>
      <c r="I39" s="41"/>
      <c r="J39" s="41"/>
      <c r="K39" s="41"/>
      <c r="L39" s="41"/>
      <c r="M39" s="80">
        <f>M38*0.95</f>
        <v>8.1700000000000002E-3</v>
      </c>
      <c r="N39" s="81"/>
      <c r="O39" s="82"/>
    </row>
    <row r="40" spans="1:16" ht="11.25" customHeight="1" x14ac:dyDescent="0.2">
      <c r="A40" s="35" t="s">
        <v>42</v>
      </c>
      <c r="B40" s="50">
        <f>M40*B36</f>
        <v>5962525215.3000002</v>
      </c>
      <c r="C40" s="51"/>
      <c r="D40" s="51"/>
      <c r="E40" s="51"/>
      <c r="F40" s="51"/>
      <c r="G40" s="51"/>
      <c r="H40" s="52"/>
      <c r="I40" s="41"/>
      <c r="J40" s="41"/>
      <c r="K40" s="41"/>
      <c r="L40" s="41"/>
      <c r="M40" s="80">
        <f>M38*0.9</f>
        <v>7.7400000000000004E-3</v>
      </c>
      <c r="N40" s="81"/>
      <c r="O40" s="82"/>
    </row>
    <row r="41" spans="1:16" s="20" customFormat="1" ht="11.25" customHeight="1" x14ac:dyDescent="0.2">
      <c r="A41" s="8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6" ht="22.5" customHeight="1" x14ac:dyDescent="0.2">
      <c r="A42" s="76" t="s">
        <v>25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</row>
    <row r="43" spans="1:16" ht="11.25" customHeight="1" x14ac:dyDescent="0.2">
      <c r="A43" s="76" t="s">
        <v>63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4"/>
      <c r="M43" s="4"/>
      <c r="N43" s="4"/>
      <c r="O43" s="4"/>
    </row>
    <row r="44" spans="1:16" ht="11.25" customHeight="1" x14ac:dyDescent="0.2">
      <c r="A44" s="36"/>
      <c r="B44" s="36"/>
      <c r="C44" s="4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6" ht="11.25" customHeight="1" x14ac:dyDescent="0.2">
      <c r="A45" s="36"/>
      <c r="B45" s="36"/>
      <c r="C45" s="3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6" ht="11.25" customHeight="1" x14ac:dyDescent="0.2">
      <c r="A46" s="36"/>
      <c r="B46" s="36"/>
      <c r="C46" s="3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8" spans="1:16" ht="11.25" customHeight="1" x14ac:dyDescent="0.2">
      <c r="A48" s="45" t="s">
        <v>53</v>
      </c>
      <c r="B48" s="45"/>
      <c r="C48" s="45"/>
    </row>
    <row r="49" spans="1:4" ht="11.25" customHeight="1" x14ac:dyDescent="0.2">
      <c r="A49" s="45" t="s">
        <v>56</v>
      </c>
      <c r="B49" s="45"/>
      <c r="C49" s="45"/>
    </row>
    <row r="50" spans="1:4" ht="11.25" customHeight="1" x14ac:dyDescent="0.2">
      <c r="A50" s="38"/>
      <c r="B50" s="38"/>
      <c r="C50" s="38"/>
    </row>
    <row r="51" spans="1:4" ht="11.25" customHeight="1" x14ac:dyDescent="0.2">
      <c r="A51" s="38"/>
      <c r="B51" s="38"/>
      <c r="C51" s="38"/>
    </row>
    <row r="52" spans="1:4" ht="11.25" customHeight="1" x14ac:dyDescent="0.2">
      <c r="A52" s="38"/>
      <c r="B52" s="38"/>
      <c r="C52" s="38"/>
    </row>
    <row r="53" spans="1:4" ht="11.25" customHeight="1" x14ac:dyDescent="0.2">
      <c r="A53" s="38"/>
      <c r="B53" s="38"/>
      <c r="C53" s="38"/>
    </row>
    <row r="54" spans="1:4" ht="11.25" customHeight="1" x14ac:dyDescent="0.2">
      <c r="A54" s="86" t="s">
        <v>54</v>
      </c>
      <c r="B54" s="86"/>
      <c r="C54" s="86"/>
      <c r="D54" s="86"/>
    </row>
    <row r="55" spans="1:4" ht="11.25" customHeight="1" x14ac:dyDescent="0.2">
      <c r="A55" s="87" t="s">
        <v>55</v>
      </c>
      <c r="B55" s="87"/>
      <c r="C55" s="87"/>
      <c r="D55" s="87"/>
    </row>
  </sheetData>
  <mergeCells count="37">
    <mergeCell ref="A43:K43"/>
    <mergeCell ref="A54:D54"/>
    <mergeCell ref="A55:D55"/>
    <mergeCell ref="M36:O36"/>
    <mergeCell ref="A42:O42"/>
    <mergeCell ref="M38:O38"/>
    <mergeCell ref="M39:O39"/>
    <mergeCell ref="M40:O40"/>
    <mergeCell ref="M37:O37"/>
    <mergeCell ref="B39:H39"/>
    <mergeCell ref="B40:H40"/>
    <mergeCell ref="G14:G17"/>
    <mergeCell ref="H14:H17"/>
    <mergeCell ref="I14:I17"/>
    <mergeCell ref="J14:J17"/>
    <mergeCell ref="K14:K17"/>
    <mergeCell ref="A3:O3"/>
    <mergeCell ref="A4:O4"/>
    <mergeCell ref="A5:O5"/>
    <mergeCell ref="A6:O6"/>
    <mergeCell ref="A7:O7"/>
    <mergeCell ref="L14:L17"/>
    <mergeCell ref="B36:H36"/>
    <mergeCell ref="B37:H37"/>
    <mergeCell ref="B38:H38"/>
    <mergeCell ref="A8:O8"/>
    <mergeCell ref="M14:M17"/>
    <mergeCell ref="B35:H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rowBreaks count="1" manualBreakCount="1">
    <brk id="4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1 Pessoal União</vt:lpstr>
      <vt:lpstr>'Anexo 1 Pessoal União'!Area_de_impressao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Luiz Henrique de Paiva Marques</cp:lastModifiedBy>
  <cp:lastPrinted>2018-09-20T19:02:50Z</cp:lastPrinted>
  <dcterms:created xsi:type="dcterms:W3CDTF">2001-09-06T15:18:59Z</dcterms:created>
  <dcterms:modified xsi:type="dcterms:W3CDTF">2018-09-24T18:22:46Z</dcterms:modified>
</cp:coreProperties>
</file>