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U:\CONTAB\Area_compartilhada\2022\RGF\1º Quadrimestre\"/>
    </mc:Choice>
  </mc:AlternateContent>
  <bookViews>
    <workbookView xWindow="-120" yWindow="-120" windowWidth="20730" windowHeight="11040" tabRatio="872"/>
  </bookViews>
  <sheets>
    <sheet name="Anexo 1 Pessoal União" sheetId="79" r:id="rId1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9" i="79" l="1"/>
  <c r="L38" i="79"/>
  <c r="L37" i="79"/>
  <c r="M39" i="79"/>
  <c r="M38" i="79"/>
  <c r="O27" i="79" l="1"/>
  <c r="M27" i="79"/>
  <c r="M22" i="79"/>
  <c r="M19" i="79"/>
  <c r="M18" i="79" s="1"/>
  <c r="O19" i="79"/>
  <c r="N31" i="79"/>
  <c r="N30" i="79"/>
  <c r="N29" i="79"/>
  <c r="N28" i="79"/>
  <c r="N26" i="79"/>
  <c r="N25" i="79"/>
  <c r="N24" i="79"/>
  <c r="N23" i="79"/>
  <c r="N21" i="79"/>
  <c r="N20" i="79"/>
  <c r="O22" i="79"/>
  <c r="L22" i="79"/>
  <c r="K22" i="79"/>
  <c r="J22" i="79"/>
  <c r="I22" i="79"/>
  <c r="H22" i="79"/>
  <c r="G22" i="79"/>
  <c r="F22" i="79"/>
  <c r="E22" i="79"/>
  <c r="D22" i="79"/>
  <c r="C22" i="79"/>
  <c r="B22" i="79"/>
  <c r="L19" i="79"/>
  <c r="K19" i="79"/>
  <c r="J19" i="79"/>
  <c r="I19" i="79"/>
  <c r="H19" i="79"/>
  <c r="G19" i="79"/>
  <c r="F19" i="79"/>
  <c r="E19" i="79"/>
  <c r="D19" i="79"/>
  <c r="C19" i="79"/>
  <c r="B19" i="79"/>
  <c r="O18" i="79" l="1"/>
  <c r="O32" i="79" s="1"/>
  <c r="L36" i="79" s="1"/>
  <c r="M36" i="79" s="1"/>
  <c r="N19" i="79"/>
  <c r="N22" i="79"/>
  <c r="L27" i="79" l="1"/>
  <c r="K27" i="79"/>
  <c r="J27" i="79"/>
  <c r="I27" i="79"/>
  <c r="H27" i="79"/>
  <c r="G27" i="79"/>
  <c r="F27" i="79"/>
  <c r="E27" i="79"/>
  <c r="D27" i="79"/>
  <c r="C27" i="79"/>
  <c r="B27" i="79"/>
  <c r="L18" i="79"/>
  <c r="K18" i="79"/>
  <c r="J18" i="79"/>
  <c r="I18" i="79"/>
  <c r="H18" i="79"/>
  <c r="G18" i="79"/>
  <c r="F18" i="79"/>
  <c r="E18" i="79"/>
  <c r="D18" i="79"/>
  <c r="C18" i="79"/>
  <c r="B18" i="79"/>
  <c r="N18" i="79" l="1"/>
  <c r="J32" i="79"/>
  <c r="K32" i="79"/>
  <c r="C32" i="79"/>
  <c r="I32" i="79"/>
  <c r="F32" i="79"/>
  <c r="G32" i="79"/>
  <c r="N27" i="79"/>
  <c r="E32" i="79"/>
  <c r="M32" i="79"/>
  <c r="H32" i="79"/>
  <c r="D32" i="79"/>
  <c r="L32" i="79"/>
  <c r="B32" i="79"/>
  <c r="N32" i="79" l="1"/>
</calcChain>
</file>

<file path=xl/sharedStrings.xml><?xml version="1.0" encoding="utf-8"?>
<sst xmlns="http://schemas.openxmlformats.org/spreadsheetml/2006/main" count="52" uniqueCount="52">
  <si>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</si>
  <si>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</si>
  <si>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</si>
  <si>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</si>
  <si>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</si>
  <si>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(Últimos 12 Meses)</t>
  </si>
  <si>
    <t>DESPESA COM PESSOAL</t>
  </si>
  <si>
    <t>LIQUIDADAS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</si>
  <si>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</si>
  <si>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</si>
  <si>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</si>
  <si>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</si>
  <si>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</si>
  <si>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</si>
  <si>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</si>
  <si>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</si>
  <si>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</si>
  <si>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</si>
  <si>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</si>
  <si>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</si>
  <si>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</si>
  <si>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</si>
  <si>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</si>
  <si>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Despesa com Pessoal não Executada Orçamentariamente </t>
  </si>
  <si>
    <t xml:space="preserve">DESPESAS NÃO COMPUTADAS (II) (§ 1º do art. 19 da LRF) </t>
  </si>
  <si>
    <t>Indenizações por Demissão e Incentivos à Demissão Voluntária</t>
  </si>
  <si>
    <t>Inativos e Pensionistas com Recursos Vinculados</t>
  </si>
  <si>
    <t>DESPESA LÍQUIDA COM PESSOAL (III) = (I - II)</t>
  </si>
  <si>
    <t>APURAÇÃO DO CUMPRIMENTO DO LIMITE LEGAL</t>
  </si>
  <si>
    <t>VALOR</t>
  </si>
  <si>
    <t>RECEITA CORRENTE LÍQUIDA - RCL (IV)</t>
  </si>
  <si>
    <t>-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</si>
  <si>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</si>
  <si>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Tabela 1.2 - Demonstrativo da Despesa com Pessoal - União</t>
  </si>
  <si>
    <t xml:space="preserve"> PROCESSADOS</t>
  </si>
  <si>
    <t xml:space="preserve">    Outras despesas de pessoal decorrentes de contratos de terceirização ou de contratação de forma indireta (§ 1º do art. 18 da LRF)</t>
  </si>
  <si>
    <t>Decorrentes de Decisão Judicial de período anterior ao da apuração</t>
  </si>
  <si>
    <t>Despesas de Exercícios Anteriores de período anterior ao da apuração</t>
  </si>
  <si>
    <t xml:space="preserve">% SOBRE A RCL 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</si>
  <si>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</si>
  <si>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</si>
  <si>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</si>
  <si>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</si>
  <si>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GOVERNO FEDERAL - PODER LEGISLATIVO</t>
  </si>
  <si>
    <t>SENADO FEDERAL</t>
  </si>
  <si>
    <t>MAIO/2021 A ABRIL/2022</t>
  </si>
  <si>
    <t>FONTE: SIAFI, Senado Federal, 18/05/2022 12:00</t>
  </si>
  <si>
    <t>NOTA 1: Foram cancelados R$ 13.790,47 de restos a pagar, restando R$ 15.436.854,73 de saldo de Restos a Pagar não processados.</t>
  </si>
  <si>
    <t>ILANA TROMBKA</t>
  </si>
  <si>
    <t>Diretora-Geral</t>
  </si>
  <si>
    <t xml:space="preserve">                      FERNANDO ÁLVARO LEÃO RINCON                                                           ANDRE LUIS SOARES DA PAIXÃO</t>
  </si>
  <si>
    <t xml:space="preserve">     Diretor da Secretaria de Finanças, Orçamento e Contabilidade                                                  Auditor-Geral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</si>
</sst>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_);[Red]\(&quot;R$ &quot;#,##0.00\)"/>
    <numFmt numFmtId="165" formatCode="0.0000%"/>
    <numFmt numFmtId="166" formatCode="0.000%"/>
  </numFmts>
  <fonts count="8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7"/>
      <name val="Times New Roman"/>
      <family val="1"/>
    </font>
    <font>
      <sz val="10"/>
      <name val="Arial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87">
    <xf numFmtId="0" fontId="0" fillId="0" borderId="0" xfId="0"/>
    <xf numFmtId="164" fontId="2" fillId="0" borderId="0" xfId="0" applyNumberFormat="1" applyFont="1" applyAlignment="1">
      <alignment horizontal="right"/>
    </xf>
    <xf numFmtId="0" fontId="4" fillId="0" borderId="0" xfId="1" applyFont="1"/>
    <xf numFmtId="0" fontId="1" fillId="0" borderId="0" xfId="1" applyFont="1"/>
    <xf numFmtId="0" fontId="2" fillId="0" borderId="0" xfId="1" applyFont="1"/>
    <xf numFmtId="0" fontId="2" fillId="0" borderId="3" xfId="1" applyFont="1" applyBorder="1"/>
    <xf numFmtId="0" fontId="3" fillId="0" borderId="0" xfId="1"/>
    <xf numFmtId="0" fontId="2" fillId="0" borderId="1" xfId="1" applyFont="1" applyBorder="1"/>
    <xf numFmtId="0" fontId="1" fillId="2" borderId="12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49" fontId="5" fillId="2" borderId="9" xfId="1" applyNumberFormat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49" fontId="5" fillId="2" borderId="10" xfId="1" applyNumberFormat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top" wrapText="1"/>
    </xf>
    <xf numFmtId="0" fontId="1" fillId="2" borderId="7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top" wrapText="1"/>
    </xf>
    <xf numFmtId="0" fontId="5" fillId="2" borderId="14" xfId="1" applyFont="1" applyFill="1" applyBorder="1" applyAlignment="1">
      <alignment horizontal="center" vertical="top" wrapText="1"/>
    </xf>
    <xf numFmtId="4" fontId="2" fillId="0" borderId="9" xfId="1" applyNumberFormat="1" applyFont="1" applyBorder="1"/>
    <xf numFmtId="4" fontId="2" fillId="0" borderId="12" xfId="1" applyNumberFormat="1" applyFont="1" applyBorder="1"/>
    <xf numFmtId="0" fontId="2" fillId="0" borderId="1" xfId="1" applyFont="1" applyBorder="1" applyAlignment="1">
      <alignment horizontal="left"/>
    </xf>
    <xf numFmtId="4" fontId="2" fillId="0" borderId="10" xfId="1" applyNumberFormat="1" applyFont="1" applyBorder="1"/>
    <xf numFmtId="4" fontId="2" fillId="0" borderId="0" xfId="1" applyNumberFormat="1" applyFont="1"/>
    <xf numFmtId="4" fontId="2" fillId="0" borderId="1" xfId="1" applyNumberFormat="1" applyFont="1" applyBorder="1"/>
    <xf numFmtId="0" fontId="2" fillId="0" borderId="1" xfId="1" applyFont="1" applyBorder="1" applyAlignment="1">
      <alignment horizontal="left" indent="1"/>
    </xf>
    <xf numFmtId="0" fontId="2" fillId="0" borderId="7" xfId="1" applyFont="1" applyBorder="1" applyAlignment="1">
      <alignment horizontal="left" indent="1"/>
    </xf>
    <xf numFmtId="4" fontId="2" fillId="0" borderId="11" xfId="1" applyNumberFormat="1" applyFont="1" applyBorder="1"/>
    <xf numFmtId="4" fontId="2" fillId="0" borderId="8" xfId="1" applyNumberFormat="1" applyFont="1" applyBorder="1"/>
    <xf numFmtId="4" fontId="2" fillId="0" borderId="7" xfId="1" applyNumberFormat="1" applyFont="1" applyBorder="1"/>
    <xf numFmtId="4" fontId="2" fillId="0" borderId="5" xfId="1" applyNumberFormat="1" applyFont="1" applyBorder="1"/>
    <xf numFmtId="4" fontId="2" fillId="0" borderId="6" xfId="1" applyNumberFormat="1" applyFont="1" applyBorder="1"/>
    <xf numFmtId="0" fontId="2" fillId="2" borderId="4" xfId="1" applyFont="1" applyFill="1" applyBorder="1"/>
    <xf numFmtId="0" fontId="2" fillId="2" borderId="5" xfId="1" applyFont="1" applyFill="1" applyBorder="1"/>
    <xf numFmtId="0" fontId="2" fillId="0" borderId="1" xfId="1" applyFont="1" applyBorder="1" applyAlignment="1">
      <alignment horizontal="left" wrapText="1"/>
    </xf>
    <xf numFmtId="0" fontId="2" fillId="2" borderId="1" xfId="1" applyFont="1" applyFill="1" applyBorder="1"/>
    <xf numFmtId="4" fontId="2" fillId="2" borderId="11" xfId="1" applyNumberFormat="1" applyFont="1" applyFill="1" applyBorder="1"/>
    <xf numFmtId="0" fontId="5" fillId="2" borderId="13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0" fontId="3" fillId="0" borderId="0" xfId="1" applyFont="1"/>
    <xf numFmtId="0" fontId="7" fillId="0" borderId="0" xfId="0" applyFont="1" applyFill="1" applyAlignment="1"/>
    <xf numFmtId="0" fontId="3" fillId="0" borderId="0" xfId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top"/>
    </xf>
    <xf numFmtId="4" fontId="2" fillId="2" borderId="6" xfId="1" applyNumberFormat="1" applyFont="1" applyFill="1" applyBorder="1"/>
    <xf numFmtId="4" fontId="1" fillId="0" borderId="6" xfId="1" applyNumberFormat="1" applyFont="1" applyBorder="1"/>
    <xf numFmtId="0" fontId="2" fillId="0" borderId="0" xfId="1" applyFont="1" applyAlignment="1">
      <alignment horizontal="left"/>
    </xf>
    <xf numFmtId="0" fontId="2" fillId="0" borderId="0" xfId="1" applyNumberFormat="1" applyFont="1" applyFill="1" applyAlignment="1">
      <alignment horizontal="left"/>
    </xf>
    <xf numFmtId="0" fontId="1" fillId="0" borderId="0" xfId="1" applyFont="1" applyAlignment="1">
      <alignment horizontal="left"/>
    </xf>
    <xf numFmtId="0" fontId="5" fillId="2" borderId="1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17" fontId="5" fillId="2" borderId="9" xfId="1" applyNumberFormat="1" applyFont="1" applyFill="1" applyBorder="1" applyAlignment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49" fontId="5" fillId="2" borderId="11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17" fontId="5" fillId="2" borderId="9" xfId="1" applyNumberFormat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49" fontId="5" fillId="2" borderId="11" xfId="1" applyNumberFormat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2" fillId="0" borderId="4" xfId="1" applyFont="1" applyBorder="1" applyAlignment="1"/>
    <xf numFmtId="0" fontId="2" fillId="0" borderId="5" xfId="1" applyFont="1" applyBorder="1" applyAlignment="1"/>
    <xf numFmtId="0" fontId="2" fillId="0" borderId="6" xfId="1" applyFont="1" applyBorder="1" applyAlignment="1"/>
    <xf numFmtId="165" fontId="1" fillId="2" borderId="4" xfId="2" applyNumberFormat="1" applyFont="1" applyFill="1" applyBorder="1" applyAlignment="1">
      <alignment horizontal="center"/>
    </xf>
    <xf numFmtId="165" fontId="1" fillId="2" borderId="5" xfId="2" applyNumberFormat="1" applyFont="1" applyFill="1" applyBorder="1" applyAlignment="1">
      <alignment horizontal="center"/>
    </xf>
    <xf numFmtId="165" fontId="1" fillId="2" borderId="6" xfId="2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5" xfId="1" applyNumberFormat="1" applyFont="1" applyFill="1" applyBorder="1" applyAlignment="1">
      <alignment horizontal="center"/>
    </xf>
    <xf numFmtId="10" fontId="2" fillId="0" borderId="6" xfId="1" applyNumberFormat="1" applyFont="1" applyFill="1" applyBorder="1" applyAlignment="1">
      <alignment horizontal="center"/>
    </xf>
    <xf numFmtId="166" fontId="2" fillId="0" borderId="4" xfId="2" applyNumberFormat="1" applyFont="1" applyFill="1" applyBorder="1" applyAlignment="1">
      <alignment horizontal="center"/>
    </xf>
    <xf numFmtId="166" fontId="2" fillId="0" borderId="5" xfId="2" applyNumberFormat="1" applyFont="1" applyFill="1" applyBorder="1" applyAlignment="1">
      <alignment horizontal="center"/>
    </xf>
    <xf numFmtId="166" fontId="2" fillId="0" borderId="6" xfId="2" applyNumberFormat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</cellXfs>
  <cellStyles count="3">
    <cellStyle name="Normal" xfId="0" builtinId="0"/>
    <cellStyle name="Normal 2" xfId="1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3"/>
  <sheetViews>
    <sheetView showGridLines="0" tabSelected="1" topLeftCell="C22" zoomScaleNormal="100" workbookViewId="0">
      <selection activeCell="O26" sqref="O26"/>
    </sheetView>
  </sheetViews>
  <sheetFormatPr defaultColWidth="9.140625" defaultRowHeight="11.25" customHeight="1" x14ac:dyDescent="0.2"/>
  <cols>
    <col min="1" max="1" width="64.5703125" style="6" customWidth="1"/>
    <col min="2" max="3" width="11.7109375" style="6" bestFit="1" customWidth="1"/>
    <col min="4" max="4" width="13.7109375" style="6" bestFit="1" customWidth="1"/>
    <col min="5" max="6" width="11.7109375" style="6" bestFit="1" customWidth="1"/>
    <col min="7" max="7" width="11.85546875" style="6" bestFit="1" customWidth="1"/>
    <col min="8" max="11" width="11.7109375" style="6" bestFit="1" customWidth="1"/>
    <col min="12" max="12" width="16.140625" style="6" bestFit="1" customWidth="1"/>
    <col min="13" max="13" width="11.7109375" style="6" bestFit="1" customWidth="1"/>
    <col min="14" max="14" width="13.140625" style="6" bestFit="1" customWidth="1"/>
    <col min="15" max="15" width="15.85546875" style="6" bestFit="1" customWidth="1"/>
    <col min="16" max="16384" width="9.140625" style="6"/>
  </cols>
  <sheetData>
    <row r="1" spans="1:15" ht="15.75" x14ac:dyDescent="0.25">
      <c r="A1" s="2" t="s">
        <v>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1.25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.25" customHeight="1" x14ac:dyDescent="0.2">
      <c r="A3" s="51" t="s">
        <v>43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11.25" customHeight="1" x14ac:dyDescent="0.2">
      <c r="A4" s="51" t="s">
        <v>44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11.25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1.25" customHeight="1" x14ac:dyDescent="0.2">
      <c r="A6" s="52" t="s">
        <v>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5" ht="11.25" customHeight="1" x14ac:dyDescent="0.2">
      <c r="A7" s="50" t="s">
        <v>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ht="11.25" customHeight="1" x14ac:dyDescent="0.2">
      <c r="A8" s="50" t="s">
        <v>45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5" ht="11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1.25" customHeight="1" x14ac:dyDescent="0.2">
      <c r="A10" s="4" t="s">
        <v>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>
        <v>1</v>
      </c>
    </row>
    <row r="11" spans="1:15" ht="11.25" customHeight="1" x14ac:dyDescent="0.2">
      <c r="A11" s="8"/>
      <c r="B11" s="53" t="s">
        <v>4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5"/>
    </row>
    <row r="12" spans="1:15" ht="11.25" customHeight="1" x14ac:dyDescent="0.2">
      <c r="A12" s="9"/>
      <c r="B12" s="56" t="s">
        <v>5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8"/>
    </row>
    <row r="13" spans="1:15" ht="11.25" customHeight="1" x14ac:dyDescent="0.2">
      <c r="A13" s="9" t="s">
        <v>6</v>
      </c>
      <c r="B13" s="59" t="s">
        <v>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1"/>
      <c r="O13" s="35" t="s">
        <v>8</v>
      </c>
    </row>
    <row r="14" spans="1:15" ht="11.25" customHeight="1" x14ac:dyDescent="0.2">
      <c r="A14" s="9"/>
      <c r="B14" s="62">
        <v>44317</v>
      </c>
      <c r="C14" s="62">
        <v>44348</v>
      </c>
      <c r="D14" s="62">
        <v>44378</v>
      </c>
      <c r="E14" s="66">
        <v>44409</v>
      </c>
      <c r="F14" s="66">
        <v>44440</v>
      </c>
      <c r="G14" s="66">
        <v>44470</v>
      </c>
      <c r="H14" s="66">
        <v>44501</v>
      </c>
      <c r="I14" s="66">
        <v>44531</v>
      </c>
      <c r="J14" s="62">
        <v>44562</v>
      </c>
      <c r="K14" s="62">
        <v>44593</v>
      </c>
      <c r="L14" s="62">
        <v>44621</v>
      </c>
      <c r="M14" s="66">
        <v>44652</v>
      </c>
      <c r="N14" s="10" t="s">
        <v>9</v>
      </c>
      <c r="O14" s="11" t="s">
        <v>10</v>
      </c>
    </row>
    <row r="15" spans="1:15" ht="11.25" customHeight="1" x14ac:dyDescent="0.2">
      <c r="A15" s="9"/>
      <c r="B15" s="63"/>
      <c r="C15" s="63"/>
      <c r="D15" s="63"/>
      <c r="E15" s="67"/>
      <c r="F15" s="67"/>
      <c r="G15" s="67"/>
      <c r="H15" s="67"/>
      <c r="I15" s="67"/>
      <c r="J15" s="63"/>
      <c r="K15" s="63"/>
      <c r="L15" s="63"/>
      <c r="M15" s="67"/>
      <c r="N15" s="12" t="s">
        <v>11</v>
      </c>
      <c r="O15" s="11" t="s">
        <v>12</v>
      </c>
    </row>
    <row r="16" spans="1:15" ht="11.25" customHeight="1" x14ac:dyDescent="0.2">
      <c r="A16" s="9"/>
      <c r="B16" s="63"/>
      <c r="C16" s="63"/>
      <c r="D16" s="63"/>
      <c r="E16" s="67"/>
      <c r="F16" s="67"/>
      <c r="G16" s="67"/>
      <c r="H16" s="67"/>
      <c r="I16" s="67"/>
      <c r="J16" s="63"/>
      <c r="K16" s="63"/>
      <c r="L16" s="63"/>
      <c r="M16" s="67"/>
      <c r="N16" s="12" t="s">
        <v>13</v>
      </c>
      <c r="O16" s="13" t="s">
        <v>34</v>
      </c>
    </row>
    <row r="17" spans="1:15" ht="11.25" customHeight="1" x14ac:dyDescent="0.2">
      <c r="A17" s="14"/>
      <c r="B17" s="64"/>
      <c r="C17" s="64"/>
      <c r="D17" s="64"/>
      <c r="E17" s="68"/>
      <c r="F17" s="68"/>
      <c r="G17" s="68"/>
      <c r="H17" s="68"/>
      <c r="I17" s="68"/>
      <c r="J17" s="64"/>
      <c r="K17" s="64"/>
      <c r="L17" s="64"/>
      <c r="M17" s="68"/>
      <c r="N17" s="15" t="s">
        <v>14</v>
      </c>
      <c r="O17" s="16" t="s">
        <v>15</v>
      </c>
    </row>
    <row r="18" spans="1:15" ht="11.25" customHeight="1" x14ac:dyDescent="0.2">
      <c r="A18" s="7" t="s">
        <v>16</v>
      </c>
      <c r="B18" s="17">
        <f t="shared" ref="B18:L18" si="0">B19+B22+B25</f>
        <v>412451860.51999998</v>
      </c>
      <c r="C18" s="17">
        <f t="shared" si="0"/>
        <v>284158180.64999998</v>
      </c>
      <c r="D18" s="17">
        <f t="shared" si="0"/>
        <v>283363785.05000001</v>
      </c>
      <c r="E18" s="17">
        <f t="shared" si="0"/>
        <v>286307849.12</v>
      </c>
      <c r="F18" s="17">
        <f t="shared" si="0"/>
        <v>282716158.43000001</v>
      </c>
      <c r="G18" s="17">
        <f t="shared" si="0"/>
        <v>284208502.99000001</v>
      </c>
      <c r="H18" s="17">
        <f t="shared" si="0"/>
        <v>434202162.88999999</v>
      </c>
      <c r="I18" s="17">
        <f t="shared" si="0"/>
        <v>285864839.69</v>
      </c>
      <c r="J18" s="17">
        <f t="shared" si="0"/>
        <v>316370175.79000002</v>
      </c>
      <c r="K18" s="17">
        <f t="shared" si="0"/>
        <v>283698786.63999999</v>
      </c>
      <c r="L18" s="17">
        <f t="shared" si="0"/>
        <v>284075032.35000002</v>
      </c>
      <c r="M18" s="17">
        <f>M19+M22+M25</f>
        <v>284970822.72000003</v>
      </c>
      <c r="N18" s="18">
        <f>SUM(B18:M18)</f>
        <v>3722388156.8400002</v>
      </c>
      <c r="O18" s="17">
        <f>O19+O22+O25</f>
        <v>15532850.300000003</v>
      </c>
    </row>
    <row r="19" spans="1:15" ht="11.25" customHeight="1" x14ac:dyDescent="0.2">
      <c r="A19" s="19" t="s">
        <v>17</v>
      </c>
      <c r="B19" s="20">
        <f t="shared" ref="B19:D19" si="1">SUM(B20:B21)</f>
        <v>173191679.09</v>
      </c>
      <c r="C19" s="20">
        <f t="shared" si="1"/>
        <v>124778324.04000001</v>
      </c>
      <c r="D19" s="20">
        <f t="shared" si="1"/>
        <v>125560625.75</v>
      </c>
      <c r="E19" s="20">
        <f>SUM(E20:E21)</f>
        <v>126753331.45</v>
      </c>
      <c r="F19" s="20">
        <f t="shared" ref="F19:H19" si="2">SUM(F20:F21)</f>
        <v>124468502.89</v>
      </c>
      <c r="G19" s="20">
        <f t="shared" si="2"/>
        <v>126608339.81999999</v>
      </c>
      <c r="H19" s="20">
        <f t="shared" si="2"/>
        <v>199271004.64000002</v>
      </c>
      <c r="I19" s="20">
        <f>SUM(I20:I21)</f>
        <v>126209074.27</v>
      </c>
      <c r="J19" s="20">
        <f t="shared" ref="J19:L19" si="3">SUM(J20:J21)</f>
        <v>156651907.04000002</v>
      </c>
      <c r="K19" s="20">
        <f t="shared" si="3"/>
        <v>124996384.14999999</v>
      </c>
      <c r="L19" s="20">
        <f t="shared" si="3"/>
        <v>124732551.62</v>
      </c>
      <c r="M19" s="20">
        <f>SUM(M20:M21)</f>
        <v>125740250.24000001</v>
      </c>
      <c r="N19" s="22">
        <f>SUM(B19:M19)</f>
        <v>1658961975.0000002</v>
      </c>
      <c r="O19" s="20">
        <f>SUM(O20:O21)</f>
        <v>15247711.090000002</v>
      </c>
    </row>
    <row r="20" spans="1:15" ht="11.25" customHeight="1" x14ac:dyDescent="0.2">
      <c r="A20" s="19" t="s">
        <v>18</v>
      </c>
      <c r="B20" s="20">
        <v>150569401.53999999</v>
      </c>
      <c r="C20" s="21">
        <v>102186615.26000001</v>
      </c>
      <c r="D20" s="22">
        <v>102758011.95999999</v>
      </c>
      <c r="E20" s="22">
        <v>102719233.93000001</v>
      </c>
      <c r="F20" s="22">
        <v>101663786.14</v>
      </c>
      <c r="G20" s="22">
        <v>103788474.20999999</v>
      </c>
      <c r="H20" s="22">
        <v>154317279.90000001</v>
      </c>
      <c r="I20" s="22">
        <v>103737491.41</v>
      </c>
      <c r="J20" s="22">
        <v>132053175.02000001</v>
      </c>
      <c r="K20" s="22">
        <v>102779131.58999999</v>
      </c>
      <c r="L20" s="22">
        <v>102307715.5</v>
      </c>
      <c r="M20" s="22">
        <v>103284236.04000001</v>
      </c>
      <c r="N20" s="22">
        <f t="shared" ref="N20:N21" si="4">SUM(B20:M20)</f>
        <v>1362164552.5</v>
      </c>
      <c r="O20" s="20">
        <v>15214584.630000001</v>
      </c>
    </row>
    <row r="21" spans="1:15" ht="11.25" customHeight="1" x14ac:dyDescent="0.2">
      <c r="A21" s="19" t="s">
        <v>19</v>
      </c>
      <c r="B21" s="20">
        <v>22622277.550000001</v>
      </c>
      <c r="C21" s="21">
        <v>22591708.780000001</v>
      </c>
      <c r="D21" s="22">
        <v>22802613.789999999</v>
      </c>
      <c r="E21" s="22">
        <v>24034097.52</v>
      </c>
      <c r="F21" s="22">
        <v>22804716.75</v>
      </c>
      <c r="G21" s="22">
        <v>22819865.609999999</v>
      </c>
      <c r="H21" s="22">
        <v>44953724.740000002</v>
      </c>
      <c r="I21" s="22">
        <v>22471582.859999999</v>
      </c>
      <c r="J21" s="22">
        <v>24598732.02</v>
      </c>
      <c r="K21" s="22">
        <v>22217252.560000002</v>
      </c>
      <c r="L21" s="22">
        <v>22424836.120000001</v>
      </c>
      <c r="M21" s="22">
        <v>22456014.199999999</v>
      </c>
      <c r="N21" s="22">
        <f t="shared" si="4"/>
        <v>296797422.5</v>
      </c>
      <c r="O21" s="20">
        <v>33126.46</v>
      </c>
    </row>
    <row r="22" spans="1:15" ht="11.25" customHeight="1" x14ac:dyDescent="0.2">
      <c r="A22" s="19" t="s">
        <v>20</v>
      </c>
      <c r="B22" s="20">
        <f t="shared" ref="B22:D22" si="5">SUM(B23:B24)</f>
        <v>236750973.31</v>
      </c>
      <c r="C22" s="20">
        <f t="shared" si="5"/>
        <v>158291868.34999999</v>
      </c>
      <c r="D22" s="20">
        <f t="shared" si="5"/>
        <v>157761858.42000002</v>
      </c>
      <c r="E22" s="20">
        <f>SUM(E23:E24)</f>
        <v>158298694.52000001</v>
      </c>
      <c r="F22" s="20">
        <f t="shared" ref="F22:L22" si="6">SUM(F23:F24)</f>
        <v>157666184.13</v>
      </c>
      <c r="G22" s="20">
        <f t="shared" si="6"/>
        <v>157600163.16999999</v>
      </c>
      <c r="H22" s="20">
        <f t="shared" si="6"/>
        <v>234789504.5</v>
      </c>
      <c r="I22" s="20">
        <f t="shared" si="6"/>
        <v>159614487.94</v>
      </c>
      <c r="J22" s="20">
        <f t="shared" si="6"/>
        <v>159718268.75</v>
      </c>
      <c r="K22" s="20">
        <f t="shared" si="6"/>
        <v>158702402.49000001</v>
      </c>
      <c r="L22" s="20">
        <f t="shared" si="6"/>
        <v>159301178.25</v>
      </c>
      <c r="M22" s="20">
        <f>SUM(M23:M24)</f>
        <v>159189310.80000001</v>
      </c>
      <c r="N22" s="22">
        <f t="shared" ref="N22:N26" si="7">SUM(B22:M22)</f>
        <v>2057684894.6299999</v>
      </c>
      <c r="O22" s="20">
        <f t="shared" ref="O22" si="8">SUM(O23:O24)</f>
        <v>0</v>
      </c>
    </row>
    <row r="23" spans="1:15" ht="11.25" customHeight="1" x14ac:dyDescent="0.2">
      <c r="A23" s="19" t="s">
        <v>21</v>
      </c>
      <c r="B23" s="20">
        <v>187844038.21000001</v>
      </c>
      <c r="C23" s="21">
        <v>125153794.64999999</v>
      </c>
      <c r="D23" s="22">
        <v>124456486.92</v>
      </c>
      <c r="E23" s="22">
        <v>124905039.14</v>
      </c>
      <c r="F23" s="22">
        <v>124738086.54000001</v>
      </c>
      <c r="G23" s="22">
        <v>124465947.59999999</v>
      </c>
      <c r="H23" s="22">
        <v>185625073.31</v>
      </c>
      <c r="I23" s="22">
        <v>126343115.92</v>
      </c>
      <c r="J23" s="22">
        <v>125221346.33999999</v>
      </c>
      <c r="K23" s="22">
        <v>123986247.06</v>
      </c>
      <c r="L23" s="22">
        <v>124653583.66</v>
      </c>
      <c r="M23" s="22">
        <v>124269006.79000001</v>
      </c>
      <c r="N23" s="22">
        <f t="shared" si="7"/>
        <v>1621661766.1400001</v>
      </c>
      <c r="O23" s="20"/>
    </row>
    <row r="24" spans="1:15" ht="11.25" customHeight="1" x14ac:dyDescent="0.2">
      <c r="A24" s="19" t="s">
        <v>22</v>
      </c>
      <c r="B24" s="20">
        <v>48906935.100000001</v>
      </c>
      <c r="C24" s="21">
        <v>33138073.699999999</v>
      </c>
      <c r="D24" s="22">
        <v>33305371.5</v>
      </c>
      <c r="E24" s="22">
        <v>33393655.379999999</v>
      </c>
      <c r="F24" s="22">
        <v>32928097.59</v>
      </c>
      <c r="G24" s="22">
        <v>33134215.57</v>
      </c>
      <c r="H24" s="22">
        <v>49164431.189999998</v>
      </c>
      <c r="I24" s="22">
        <v>33271372.02</v>
      </c>
      <c r="J24" s="22">
        <v>34496922.410000004</v>
      </c>
      <c r="K24" s="22">
        <v>34716155.43</v>
      </c>
      <c r="L24" s="22">
        <v>34647594.589999996</v>
      </c>
      <c r="M24" s="22">
        <v>34920304.009999998</v>
      </c>
      <c r="N24" s="22">
        <f t="shared" si="7"/>
        <v>436023128.49000001</v>
      </c>
      <c r="O24" s="20"/>
    </row>
    <row r="25" spans="1:15" ht="22.5" x14ac:dyDescent="0.2">
      <c r="A25" s="32" t="s">
        <v>35</v>
      </c>
      <c r="B25" s="20">
        <v>2509208.12</v>
      </c>
      <c r="C25" s="21">
        <v>1087988.26</v>
      </c>
      <c r="D25" s="22">
        <v>41300.879999999997</v>
      </c>
      <c r="E25" s="22">
        <v>1255823.1499999999</v>
      </c>
      <c r="F25" s="22">
        <v>581471.41</v>
      </c>
      <c r="G25" s="22">
        <v>0</v>
      </c>
      <c r="H25" s="22">
        <v>141653.75</v>
      </c>
      <c r="I25" s="22">
        <v>41277.480000000003</v>
      </c>
      <c r="J25" s="22">
        <v>0</v>
      </c>
      <c r="K25" s="22">
        <v>0</v>
      </c>
      <c r="L25" s="22">
        <v>41302.480000000003</v>
      </c>
      <c r="M25" s="20">
        <v>41261.68</v>
      </c>
      <c r="N25" s="22">
        <f t="shared" si="7"/>
        <v>5741287.2100000009</v>
      </c>
      <c r="O25" s="20">
        <v>285139.21000000002</v>
      </c>
    </row>
    <row r="26" spans="1:15" ht="12.75" x14ac:dyDescent="0.2">
      <c r="A26" s="19" t="s">
        <v>23</v>
      </c>
      <c r="B26" s="20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0"/>
      <c r="N26" s="22">
        <f t="shared" si="7"/>
        <v>0</v>
      </c>
      <c r="O26" s="20"/>
    </row>
    <row r="27" spans="1:15" ht="11.25" customHeight="1" x14ac:dyDescent="0.2">
      <c r="A27" s="7" t="s">
        <v>24</v>
      </c>
      <c r="B27" s="20">
        <f t="shared" ref="B27:L27" si="9">SUM(B28:B31)</f>
        <v>941838.44000000006</v>
      </c>
      <c r="C27" s="20">
        <f t="shared" si="9"/>
        <v>775196.71</v>
      </c>
      <c r="D27" s="20">
        <f t="shared" si="9"/>
        <v>990360.59</v>
      </c>
      <c r="E27" s="20">
        <f t="shared" si="9"/>
        <v>1497738.35</v>
      </c>
      <c r="F27" s="20">
        <f t="shared" si="9"/>
        <v>582013.55999999994</v>
      </c>
      <c r="G27" s="20">
        <f t="shared" si="9"/>
        <v>677977.09</v>
      </c>
      <c r="H27" s="20">
        <f t="shared" si="9"/>
        <v>760167.71</v>
      </c>
      <c r="I27" s="20">
        <f t="shared" si="9"/>
        <v>1007784.12</v>
      </c>
      <c r="J27" s="20">
        <f t="shared" si="9"/>
        <v>913585.27</v>
      </c>
      <c r="K27" s="20">
        <f t="shared" si="9"/>
        <v>94712281.340000004</v>
      </c>
      <c r="L27" s="20">
        <f t="shared" si="9"/>
        <v>95470080.189999998</v>
      </c>
      <c r="M27" s="20">
        <f>SUM(M28:M31)</f>
        <v>42193940.049999997</v>
      </c>
      <c r="N27" s="22">
        <f>SUM(B27:M27)</f>
        <v>240522963.42000002</v>
      </c>
      <c r="O27" s="20">
        <f>SUM(O28:O31)</f>
        <v>95995.57</v>
      </c>
    </row>
    <row r="28" spans="1:15" ht="11.25" customHeight="1" x14ac:dyDescent="0.2">
      <c r="A28" s="23" t="s">
        <v>25</v>
      </c>
      <c r="B28" s="20">
        <v>805604.91</v>
      </c>
      <c r="C28" s="21">
        <v>671853.34</v>
      </c>
      <c r="D28" s="22">
        <v>958919.11</v>
      </c>
      <c r="E28" s="22">
        <v>833212.37</v>
      </c>
      <c r="F28" s="22">
        <v>456658.66</v>
      </c>
      <c r="G28" s="22">
        <v>559462.51</v>
      </c>
      <c r="H28" s="22">
        <v>536140.53</v>
      </c>
      <c r="I28" s="22">
        <v>865784.22</v>
      </c>
      <c r="J28" s="22">
        <v>338535.33</v>
      </c>
      <c r="K28" s="22">
        <v>731487.74</v>
      </c>
      <c r="L28" s="22">
        <v>868629.3</v>
      </c>
      <c r="M28" s="22">
        <v>677372.11</v>
      </c>
      <c r="N28" s="22">
        <f t="shared" ref="N28:N31" si="10">SUM(B28:M28)</f>
        <v>8303660.1300000008</v>
      </c>
      <c r="O28" s="20"/>
    </row>
    <row r="29" spans="1:15" ht="11.25" customHeight="1" x14ac:dyDescent="0.2">
      <c r="A29" s="23" t="s">
        <v>36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2">
        <f t="shared" si="10"/>
        <v>0</v>
      </c>
      <c r="O29" s="20"/>
    </row>
    <row r="30" spans="1:15" ht="11.25" customHeight="1" x14ac:dyDescent="0.2">
      <c r="A30" s="23" t="s">
        <v>37</v>
      </c>
      <c r="B30" s="20">
        <v>136233.53</v>
      </c>
      <c r="C30" s="21">
        <v>103343.37</v>
      </c>
      <c r="D30" s="22">
        <v>31441.48</v>
      </c>
      <c r="E30" s="22">
        <v>664525.98</v>
      </c>
      <c r="F30" s="22">
        <v>125354.9</v>
      </c>
      <c r="G30" s="22">
        <v>118514.57999999999</v>
      </c>
      <c r="H30" s="22">
        <v>224027.18</v>
      </c>
      <c r="I30" s="22">
        <v>141999.9</v>
      </c>
      <c r="J30" s="22">
        <v>575049.94000000006</v>
      </c>
      <c r="K30" s="22">
        <v>656773.43999999994</v>
      </c>
      <c r="L30" s="22">
        <v>1376634.0899999999</v>
      </c>
      <c r="M30" s="22">
        <v>496684.27999999997</v>
      </c>
      <c r="N30" s="22">
        <f t="shared" si="10"/>
        <v>4650582.67</v>
      </c>
      <c r="O30" s="20">
        <v>95995.57</v>
      </c>
    </row>
    <row r="31" spans="1:15" ht="11.25" customHeight="1" x14ac:dyDescent="0.2">
      <c r="A31" s="24" t="s">
        <v>26</v>
      </c>
      <c r="B31" s="25">
        <v>0</v>
      </c>
      <c r="C31" s="26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93324020.159999996</v>
      </c>
      <c r="L31" s="27">
        <v>93224816.799999997</v>
      </c>
      <c r="M31" s="27">
        <v>41019883.659999996</v>
      </c>
      <c r="N31" s="25">
        <f t="shared" si="10"/>
        <v>227568720.61999997</v>
      </c>
      <c r="O31" s="25"/>
    </row>
    <row r="32" spans="1:15" ht="11.25" customHeight="1" x14ac:dyDescent="0.2">
      <c r="A32" s="33" t="s">
        <v>27</v>
      </c>
      <c r="B32" s="34">
        <f t="shared" ref="B32:N32" si="11">B18-B27</f>
        <v>411510022.07999998</v>
      </c>
      <c r="C32" s="34">
        <f t="shared" si="11"/>
        <v>283382983.94</v>
      </c>
      <c r="D32" s="34">
        <f t="shared" si="11"/>
        <v>282373424.46000004</v>
      </c>
      <c r="E32" s="34">
        <f t="shared" si="11"/>
        <v>284810110.76999998</v>
      </c>
      <c r="F32" s="34">
        <f t="shared" si="11"/>
        <v>282134144.87</v>
      </c>
      <c r="G32" s="34">
        <f t="shared" si="11"/>
        <v>283530525.90000004</v>
      </c>
      <c r="H32" s="34">
        <f t="shared" si="11"/>
        <v>433441995.18000001</v>
      </c>
      <c r="I32" s="34">
        <f t="shared" si="11"/>
        <v>284857055.56999999</v>
      </c>
      <c r="J32" s="34">
        <f t="shared" si="11"/>
        <v>315456590.52000004</v>
      </c>
      <c r="K32" s="34">
        <f t="shared" si="11"/>
        <v>188986505.29999998</v>
      </c>
      <c r="L32" s="34">
        <f t="shared" si="11"/>
        <v>188604952.16000003</v>
      </c>
      <c r="M32" s="34">
        <f t="shared" si="11"/>
        <v>242776882.67000002</v>
      </c>
      <c r="N32" s="34">
        <f t="shared" si="11"/>
        <v>3481865193.4200001</v>
      </c>
      <c r="O32" s="34">
        <f>O18-O27</f>
        <v>15436854.730000002</v>
      </c>
    </row>
    <row r="33" spans="1:15" ht="11.25" customHeight="1" x14ac:dyDescent="0.2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2"/>
    </row>
    <row r="34" spans="1:15" ht="11.25" customHeight="1" x14ac:dyDescent="0.2">
      <c r="A34" s="69" t="s">
        <v>28</v>
      </c>
      <c r="B34" s="70"/>
      <c r="C34" s="70"/>
      <c r="D34" s="70"/>
      <c r="E34" s="70"/>
      <c r="F34" s="69" t="s">
        <v>29</v>
      </c>
      <c r="G34" s="70"/>
      <c r="H34" s="70"/>
      <c r="I34" s="70"/>
      <c r="J34" s="70"/>
      <c r="K34" s="70"/>
      <c r="L34" s="70"/>
      <c r="M34" s="69" t="s">
        <v>38</v>
      </c>
      <c r="N34" s="70"/>
      <c r="O34" s="86"/>
    </row>
    <row r="35" spans="1:15" ht="11.25" customHeight="1" x14ac:dyDescent="0.2">
      <c r="A35" s="40" t="s">
        <v>30</v>
      </c>
      <c r="B35" s="39"/>
      <c r="C35" s="39"/>
      <c r="D35" s="39"/>
      <c r="E35" s="39"/>
      <c r="F35" s="38"/>
      <c r="G35" s="39"/>
      <c r="H35" s="28"/>
      <c r="I35" s="28"/>
      <c r="J35" s="28"/>
      <c r="K35" s="28"/>
      <c r="L35" s="49">
        <v>1137751621000</v>
      </c>
      <c r="M35" s="71" t="s">
        <v>31</v>
      </c>
      <c r="N35" s="72"/>
      <c r="O35" s="73"/>
    </row>
    <row r="36" spans="1:15" ht="12.75" x14ac:dyDescent="0.2">
      <c r="A36" s="30" t="s">
        <v>39</v>
      </c>
      <c r="B36" s="37"/>
      <c r="C36" s="37"/>
      <c r="D36" s="37"/>
      <c r="E36" s="37"/>
      <c r="F36" s="36"/>
      <c r="G36" s="37"/>
      <c r="H36" s="31"/>
      <c r="I36" s="31"/>
      <c r="J36" s="31"/>
      <c r="K36" s="31"/>
      <c r="L36" s="48">
        <f>N32+O32</f>
        <v>3497302048.1500001</v>
      </c>
      <c r="M36" s="77">
        <f>L36/L35</f>
        <v>3.0738712945766922E-3</v>
      </c>
      <c r="N36" s="78"/>
      <c r="O36" s="79"/>
    </row>
    <row r="37" spans="1:15" ht="11.25" customHeight="1" x14ac:dyDescent="0.2">
      <c r="A37" s="74" t="s">
        <v>40</v>
      </c>
      <c r="B37" s="75"/>
      <c r="C37" s="75"/>
      <c r="D37" s="75"/>
      <c r="E37" s="76"/>
      <c r="F37" s="40"/>
      <c r="G37" s="41"/>
      <c r="H37" s="41"/>
      <c r="I37" s="41"/>
      <c r="J37" s="41"/>
      <c r="K37" s="41"/>
      <c r="L37" s="29">
        <f>L35*M37</f>
        <v>9784663940.6000004</v>
      </c>
      <c r="M37" s="80">
        <v>8.6E-3</v>
      </c>
      <c r="N37" s="81"/>
      <c r="O37" s="82"/>
    </row>
    <row r="38" spans="1:15" ht="11.25" customHeight="1" x14ac:dyDescent="0.2">
      <c r="A38" s="40" t="s">
        <v>41</v>
      </c>
      <c r="B38" s="41"/>
      <c r="C38" s="41"/>
      <c r="D38" s="41"/>
      <c r="E38" s="41"/>
      <c r="F38" s="40"/>
      <c r="G38" s="41"/>
      <c r="H38" s="41"/>
      <c r="I38" s="41"/>
      <c r="J38" s="41"/>
      <c r="K38" s="41"/>
      <c r="L38" s="29">
        <f>L35*M38</f>
        <v>9295430743.5699997</v>
      </c>
      <c r="M38" s="83">
        <f>M37*0.95</f>
        <v>8.1700000000000002E-3</v>
      </c>
      <c r="N38" s="84"/>
      <c r="O38" s="85"/>
    </row>
    <row r="39" spans="1:15" ht="11.25" customHeight="1" x14ac:dyDescent="0.2">
      <c r="A39" s="40" t="s">
        <v>42</v>
      </c>
      <c r="B39" s="41"/>
      <c r="C39" s="41"/>
      <c r="D39" s="41"/>
      <c r="E39" s="41"/>
      <c r="F39" s="40"/>
      <c r="G39" s="41"/>
      <c r="H39" s="41"/>
      <c r="I39" s="41"/>
      <c r="J39" s="41"/>
      <c r="K39" s="41"/>
      <c r="L39" s="29">
        <f>L35*M39</f>
        <v>8806197546.5400009</v>
      </c>
      <c r="M39" s="83">
        <f>M37*0.9</f>
        <v>7.7400000000000004E-3</v>
      </c>
      <c r="N39" s="84"/>
      <c r="O39" s="85"/>
    </row>
    <row r="40" spans="1:15" ht="11.25" customHeight="1" x14ac:dyDescent="0.2">
      <c r="A40" s="5" t="s">
        <v>46</v>
      </c>
      <c r="B40" s="5"/>
      <c r="C40" s="5"/>
      <c r="D40" s="5"/>
      <c r="E40" s="5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22.5" customHeight="1" x14ac:dyDescent="0.2">
      <c r="A41" s="65" t="s">
        <v>32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</row>
    <row r="42" spans="1:15" ht="11.25" customHeight="1" x14ac:dyDescent="0.2">
      <c r="A42" s="65" t="s">
        <v>47</v>
      </c>
      <c r="B42" s="65"/>
      <c r="C42" s="65"/>
      <c r="D42" s="65"/>
      <c r="E42" s="65"/>
      <c r="F42" s="65"/>
      <c r="G42" s="65"/>
      <c r="H42" s="4"/>
      <c r="I42" s="4"/>
      <c r="J42" s="4"/>
      <c r="K42" s="4"/>
      <c r="L42" s="4"/>
      <c r="M42" s="4"/>
      <c r="N42" s="4"/>
      <c r="O42" s="4"/>
    </row>
    <row r="44" spans="1:15" ht="11.25" customHeight="1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</row>
    <row r="46" spans="1:15" ht="11.25" customHeight="1" x14ac:dyDescent="0.2">
      <c r="A46" s="44" t="s">
        <v>50</v>
      </c>
      <c r="B46" s="45"/>
      <c r="C46" s="45"/>
      <c r="D46" s="45"/>
    </row>
    <row r="47" spans="1:15" ht="11.25" customHeight="1" x14ac:dyDescent="0.2">
      <c r="A47" s="44" t="s">
        <v>51</v>
      </c>
      <c r="B47" s="45"/>
      <c r="C47" s="45"/>
      <c r="D47" s="45"/>
    </row>
    <row r="48" spans="1:15" ht="11.25" customHeight="1" x14ac:dyDescent="0.2">
      <c r="A48" s="46"/>
      <c r="B48" s="45"/>
      <c r="C48" s="45"/>
      <c r="D48" s="45"/>
    </row>
    <row r="49" spans="1:4" ht="11.25" customHeight="1" x14ac:dyDescent="0.2">
      <c r="A49" s="46"/>
      <c r="B49" s="45"/>
      <c r="C49" s="45"/>
      <c r="D49" s="45"/>
    </row>
    <row r="50" spans="1:4" ht="11.25" customHeight="1" x14ac:dyDescent="0.2">
      <c r="A50" s="46"/>
      <c r="B50" s="45"/>
      <c r="C50" s="45"/>
      <c r="D50" s="45"/>
    </row>
    <row r="51" spans="1:4" ht="11.25" customHeight="1" x14ac:dyDescent="0.2">
      <c r="A51" s="46"/>
      <c r="B51" s="45"/>
      <c r="C51" s="45"/>
      <c r="D51" s="45"/>
    </row>
    <row r="52" spans="1:4" ht="11.25" customHeight="1" x14ac:dyDescent="0.2">
      <c r="A52" s="46" t="s">
        <v>48</v>
      </c>
      <c r="B52" s="45"/>
      <c r="C52" s="45"/>
      <c r="D52" s="45"/>
    </row>
    <row r="53" spans="1:4" ht="11.25" customHeight="1" x14ac:dyDescent="0.2">
      <c r="A53" s="47" t="s">
        <v>49</v>
      </c>
      <c r="B53" s="45"/>
      <c r="C53" s="45"/>
      <c r="D53" s="45"/>
    </row>
  </sheetData>
  <mergeCells count="32">
    <mergeCell ref="M35:O35"/>
    <mergeCell ref="A37:E37"/>
    <mergeCell ref="A41:O41"/>
    <mergeCell ref="G14:G17"/>
    <mergeCell ref="H14:H17"/>
    <mergeCell ref="I14:I17"/>
    <mergeCell ref="J14:J17"/>
    <mergeCell ref="M36:O36"/>
    <mergeCell ref="M37:O37"/>
    <mergeCell ref="M38:O38"/>
    <mergeCell ref="M39:O39"/>
    <mergeCell ref="M14:M17"/>
    <mergeCell ref="M34:O34"/>
    <mergeCell ref="A42:G42"/>
    <mergeCell ref="B14:B17"/>
    <mergeCell ref="C14:C17"/>
    <mergeCell ref="D14:D17"/>
    <mergeCell ref="E14:E17"/>
    <mergeCell ref="F14:F17"/>
    <mergeCell ref="A34:E34"/>
    <mergeCell ref="F34:L34"/>
    <mergeCell ref="B11:O11"/>
    <mergeCell ref="B12:O12"/>
    <mergeCell ref="B13:N13"/>
    <mergeCell ref="K14:K17"/>
    <mergeCell ref="L14:L17"/>
    <mergeCell ref="A8:O8"/>
    <mergeCell ref="A3:O3"/>
    <mergeCell ref="A4:O4"/>
    <mergeCell ref="A5:O5"/>
    <mergeCell ref="A6:O6"/>
    <mergeCell ref="A7:O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6B60B162FBE646A6D2F86599B998A0" ma:contentTypeVersion="5" ma:contentTypeDescription="Crie um novo documento." ma:contentTypeScope="" ma:versionID="68ba382d539ebd2b9a8db4ca4c78e5e7">
  <xsd:schema xmlns:xsd="http://www.w3.org/2001/XMLSchema" xmlns:xs="http://www.w3.org/2001/XMLSchema" xmlns:p="http://schemas.microsoft.com/office/2006/metadata/properties" xmlns:ns2="1ca401c1-359b-43fb-bc8b-6557217cd56d" xmlns:ns3="e4ba4495-9263-4f79-988a-357a781fd0f4" targetNamespace="http://schemas.microsoft.com/office/2006/metadata/properties" ma:root="true" ma:fieldsID="efc2e4ec20bcc84d15f61c9261191457" ns2:_="" ns3:_="">
    <xsd:import namespace="1ca401c1-359b-43fb-bc8b-6557217cd56d"/>
    <xsd:import namespace="e4ba4495-9263-4f79-988a-357a781fd0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01c1-359b-43fb-bc8b-6557217cd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a4495-9263-4f79-988a-357a781fd0f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4EFFDE-6351-4CAE-9E10-E6B4ACAAE58E}">
  <ds:schemaRefs>
    <ds:schemaRef ds:uri="http://schemas.microsoft.com/office/2006/metadata/properties"/>
    <ds:schemaRef ds:uri="e4ba4495-9263-4f79-988a-357a781fd0f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1ca401c1-359b-43fb-bc8b-6557217cd56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AE0A833-90A8-45F7-B894-54B7AAA1B5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814E5-CDD5-4F00-A27C-98C6135B8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a401c1-359b-43fb-bc8b-6557217cd56d"/>
    <ds:schemaRef ds:uri="e4ba4495-9263-4f79-988a-357a781fd0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Pessoal União</vt:lpstr>
    </vt:vector>
  </TitlesOfParts>
  <Manager/>
  <Company>Ministério da Fazenda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subject/>
  <dc:creator>GEINC/CCONT/STN</dc:creator>
  <cp:keywords/>
  <dc:description/>
  <cp:lastModifiedBy>Cecilia Maria de Oliveira Guimarães</cp:lastModifiedBy>
  <cp:revision/>
  <dcterms:created xsi:type="dcterms:W3CDTF">2001-09-06T15:18:59Z</dcterms:created>
  <dcterms:modified xsi:type="dcterms:W3CDTF">2022-06-13T18:03:56Z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0x010100546B60B162FBE646A6D2F86599B998A0</vt:lpwstr>
  </property>
</Properties>
</file>